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C:\Users\sorturs\Box\VMware\TCSA-2.4\Sizing-sheet\"/>
    </mc:Choice>
  </mc:AlternateContent>
  <xr:revisionPtr revIDLastSave="0" documentId="13_ncr:1_{34F7B079-ABFD-4AC8-991A-F9B4039657C2}" xr6:coauthVersionLast="47" xr6:coauthVersionMax="47" xr10:uidLastSave="{00000000-0000-0000-0000-000000000000}"/>
  <bookViews>
    <workbookView xWindow="-120" yWindow="-120" windowWidth="51840" windowHeight="21120" tabRatio="702" activeTab="2" xr2:uid="{00000000-000D-0000-FFFF-FFFF00000000}"/>
  </bookViews>
  <sheets>
    <sheet name="Document Front Page" sheetId="26" r:id="rId1"/>
    <sheet name="Notes" sheetId="25" r:id="rId2"/>
    <sheet name="Quick Sizing" sheetId="21" r:id="rId3"/>
    <sheet name="Data_Do_not_ modify" sheetId="22" state="hidden" r:id="rId4"/>
  </sheets>
  <externalReferences>
    <externalReference r:id="rId5"/>
  </externalReferences>
  <definedNames>
    <definedName name="ActiveNotificationsPerManagedPortOrInterface" localSheetId="1">#REF!</definedName>
    <definedName name="ActiveNotificationsPerManagedPortOrInterface">#REF!</definedName>
    <definedName name="AggregateNotificationLatency" localSheetId="1">#REF!</definedName>
    <definedName name="AggregateNotificationLatency">#REF!</definedName>
    <definedName name="AggregateSAMsForNotificationCPU">#REF!</definedName>
    <definedName name="AggregateSAMsForToposyncCPu">#REF!</definedName>
    <definedName name="AggregateTopoSyncCPUTime">#REF!</definedName>
    <definedName name="AggregateToposyncLatency">#REF!</definedName>
    <definedName name="AggregateTrapCPU">#REF!</definedName>
    <definedName name="AggSAMsForToposyncAndNotifications">#REF!</definedName>
    <definedName name="AggSAMsForTraps">#REF!</definedName>
    <definedName name="AggSAMsRequired">#REF!</definedName>
    <definedName name="AttributesPerIPNotification">#REF!</definedName>
    <definedName name="ConsoleCPUPerDownEvent">#REF!</definedName>
    <definedName name="ConsolesNotificationCPU">#REF!</definedName>
    <definedName name="CPUPerDownEvent">#REF!</definedName>
    <definedName name="CpuPerDownTrap">#REF!</definedName>
    <definedName name="CPUUtilizationFor1SourceOrDestination">#REF!</definedName>
    <definedName name="EnteredOutstandingNotifications">#REF!</definedName>
    <definedName name="ExpectedOutstandingNotifications">#REF!</definedName>
    <definedName name="ExtraCPUPerDownEventFor1SourceOrDestination">#REF!</definedName>
    <definedName name="FractionalAggSAMs">#REF!</definedName>
    <definedName name="FractionalPresentationSAMsNeeded">#REF!</definedName>
    <definedName name="Growth">#REF!</definedName>
    <definedName name="GrowthPerYear">#REF!</definedName>
    <definedName name="IPNetworks">#REF!</definedName>
    <definedName name="IPServers">#REF!</definedName>
    <definedName name="LatencyToIPs">#REF!</definedName>
    <definedName name="ManagedPortsAndInterfacesPerIPNetwork">#REF!</definedName>
    <definedName name="MangedPortsAndInterfacesPerIPNetwork">#REF!</definedName>
    <definedName name="MaxConsolesPerSAM">#REF!</definedName>
    <definedName name="MaxCoresPerPresSAM">#REF!</definedName>
    <definedName name="MaxCoresPerSAM">#REF!</definedName>
    <definedName name="MaxCPUUtilizationFor1OI">#REF!</definedName>
    <definedName name="MaxCpuUtilizationFor1OIWithoutBIM">#REF!</definedName>
    <definedName name="MaxCPUUtilizationForDownTraps">#REF!</definedName>
    <definedName name="MaxCPUUtilizationForToposyncs">#REF!</definedName>
    <definedName name="MaxCPUUtilizationForTraps">#REF!</definedName>
    <definedName name="MaxCPUUtilizationForTrapsFromOI">#REF!</definedName>
    <definedName name="MaxCPUUtilizationPerOIServer">#REF!</definedName>
    <definedName name="MaxDownEventCPUUtilizationForSourceOrDestination">#REF!</definedName>
    <definedName name="MaxReconnectTimeInSeconds">#REF!</definedName>
    <definedName name="Memory">#REF!</definedName>
    <definedName name="NotificationCPUPerIPServer">#REF!</definedName>
    <definedName name="NotificationLatencyPerIPServer">#REF!</definedName>
    <definedName name="NSourceOrDestinationAtMaxDownEventUtilization">#REF!</definedName>
    <definedName name="NumberOfConsoles">#REF!</definedName>
    <definedName name="OIServers">#REF!</definedName>
    <definedName name="OneSecond">#REF!</definedName>
    <definedName name="OS" localSheetId="1">[1]Data!$A$3:$A$6</definedName>
    <definedName name="OS">'Data_Do_not_ modify'!$A$3:$A$4</definedName>
    <definedName name="OSLIST" localSheetId="1">#REF!</definedName>
    <definedName name="OSLIST">#REF!</definedName>
    <definedName name="PresentationSAMsRequired" localSheetId="1">#REF!</definedName>
    <definedName name="PresentationSAMsRequired">#REF!</definedName>
    <definedName name="PresentationSAMTrapCPU" localSheetId="1">#REF!</definedName>
    <definedName name="PresentationSAMTrapCPU">#REF!</definedName>
    <definedName name="ReconnectCPUPerIPServer">#REF!</definedName>
    <definedName name="ReconnectLatencyPerIPServer">#REF!</definedName>
    <definedName name="ReconnectTimePerIPServer">#REF!</definedName>
    <definedName name="RetainedNotifications">#REF!</definedName>
    <definedName name="SpecIntCPUSpeed">#REF!</definedName>
    <definedName name="SpecIntSpeed">#REF!</definedName>
    <definedName name="SpecIntThroughput">#REF!</definedName>
    <definedName name="ToposyncCompressionPercent">#REF!</definedName>
    <definedName name="ToposyncCPU">#REF!</definedName>
    <definedName name="ToposyncCPUPerIPServer">#REF!</definedName>
    <definedName name="ToposyncLatencyPerIPServer">#REF!</definedName>
    <definedName name="TotalManagedPandI">#REF!</definedName>
    <definedName name="TotalUCSs">#REF!</definedName>
    <definedName name="YearsToGrow">#REF!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2" i="21" l="1"/>
  <c r="D23" i="21" l="1"/>
  <c r="D33" i="21" s="1"/>
  <c r="D38" i="21"/>
  <c r="D21" i="21"/>
  <c r="D37" i="21" s="1"/>
  <c r="D34" i="21" l="1"/>
  <c r="D29" i="21"/>
  <c r="D28" i="21"/>
  <c r="D26" i="21"/>
  <c r="D30" i="21" l="1"/>
  <c r="E31" i="21" s="1"/>
  <c r="D27" i="21"/>
  <c r="D31" i="21" l="1"/>
  <c r="B31" i="21" s="1"/>
  <c r="D35" i="21"/>
  <c r="D36" i="21" s="1"/>
  <c r="D39" i="21"/>
  <c r="D40" i="21" s="1"/>
  <c r="D41"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EMC</author>
    <author>gbrodsky</author>
  </authors>
  <commentList>
    <comment ref="D7" authorId="0" shapeId="0" xr:uid="{00000000-0006-0000-0200-000001000000}">
      <text>
        <r>
          <rPr>
            <b/>
            <sz val="10"/>
            <color rgb="FF000000"/>
            <rFont val="Arial"/>
            <family val="2"/>
          </rPr>
          <t>Please insert number of discovered hosts only.</t>
        </r>
        <r>
          <rPr>
            <sz val="10"/>
            <color rgb="FF000000"/>
            <rFont val="Arial"/>
            <family val="2"/>
          </rPr>
          <t xml:space="preserve"> </t>
        </r>
      </text>
    </comment>
    <comment ref="D8" authorId="0" shapeId="0" xr:uid="{00000000-0006-0000-0200-000002000000}">
      <text>
        <r>
          <rPr>
            <b/>
            <sz val="10"/>
            <color rgb="FF000000"/>
            <rFont val="Arial"/>
            <family val="2"/>
          </rPr>
          <t>Please insert  number of hosts that  planned  to be monitored.</t>
        </r>
      </text>
    </comment>
    <comment ref="D11" authorId="0" shapeId="0" xr:uid="{00000000-0006-0000-0200-000003000000}">
      <text>
        <r>
          <rPr>
            <b/>
            <sz val="10"/>
            <color rgb="FF000000"/>
            <rFont val="Arial"/>
            <family val="2"/>
          </rPr>
          <t>Please insert the number of processes that you planned to monitor per host</t>
        </r>
      </text>
    </comment>
    <comment ref="D12" authorId="0" shapeId="0" xr:uid="{00000000-0006-0000-0200-000004000000}">
      <text>
        <r>
          <rPr>
            <b/>
            <sz val="10"/>
            <color indexed="81"/>
            <rFont val="Arial"/>
            <family val="2"/>
          </rPr>
          <t>The SpecInt speed be obtained from SpecInt web site at http://www.spec.org/cpu2006/results/cint2006.html
21 is a medium speed these days. 30 is fast. 40-50+ is way fast.
For Linux the cpu model can be obtained via "cat /proc/cpuinfo".  
For Windows, depending on the version, it can usually be obtained from Computer or 'My Computer' properties.  
Right click on Computer or 'My Computer' to get to properties.  
e.g. "Intel(R) Xeon(R) CPU X5680 @ 3.33GHz (2 processors)"</t>
        </r>
        <r>
          <rPr>
            <sz val="9"/>
            <color indexed="81"/>
            <rFont val="Tahoma"/>
            <family val="2"/>
          </rPr>
          <t xml:space="preserve">
</t>
        </r>
      </text>
    </comment>
    <comment ref="D13" authorId="0" shapeId="0" xr:uid="{00000000-0006-0000-0200-000005000000}">
      <text>
        <r>
          <rPr>
            <b/>
            <sz val="10"/>
            <color rgb="FF000000"/>
            <rFont val="Arial"/>
            <family val="2"/>
          </rPr>
          <t xml:space="preserve">The default polling interval  is 240 seconds
</t>
        </r>
        <r>
          <rPr>
            <b/>
            <sz val="10"/>
            <color rgb="FF000000"/>
            <rFont val="Arial"/>
            <family val="2"/>
          </rPr>
          <t>Note: There is an inverse relationship between the polling interval and the number of CPU cores requiered.  If polling interval is decreased the number of required cores will increase.</t>
        </r>
      </text>
    </comment>
    <comment ref="D16" authorId="0" shapeId="0" xr:uid="{00000000-0006-0000-0200-000006000000}">
      <text>
        <r>
          <rPr>
            <b/>
            <sz val="9"/>
            <color rgb="FF000000"/>
            <rFont val="Tahoma"/>
            <family val="2"/>
          </rPr>
          <t xml:space="preserve">Click on D14  to populate dropdown.
</t>
        </r>
        <r>
          <rPr>
            <b/>
            <sz val="9"/>
            <color rgb="FF000000"/>
            <rFont val="Tahoma"/>
            <family val="2"/>
          </rPr>
          <t>Click on Arrow to select OS</t>
        </r>
      </text>
    </comment>
    <comment ref="D17" authorId="0" shapeId="0" xr:uid="{00000000-0006-0000-0200-000007000000}">
      <text>
        <r>
          <rPr>
            <b/>
            <sz val="10"/>
            <color rgb="FF000000"/>
            <rFont val="Arial"/>
            <family val="2"/>
          </rPr>
          <t xml:space="preserve">Populate this field only if you have a running ESM server.  This number will be used for estimation </t>
        </r>
      </text>
    </comment>
    <comment ref="D25" authorId="0" shapeId="0" xr:uid="{00000000-0006-0000-0200-000008000000}">
      <text>
        <r>
          <rPr>
            <b/>
            <sz val="10"/>
            <color rgb="FF000000"/>
            <rFont val="Arial"/>
            <family val="2"/>
          </rPr>
          <t>Minimum requirment for ESM  server strartUp. This value  will be overwritten with the current footprint of your ESM  server.</t>
        </r>
      </text>
    </comment>
    <comment ref="D28" authorId="0" shapeId="0" xr:uid="{00000000-0006-0000-0200-000009000000}">
      <text>
        <r>
          <rPr>
            <b/>
            <sz val="9"/>
            <color rgb="FF000000"/>
            <rFont val="Tahoma"/>
            <family val="2"/>
          </rPr>
          <t>Memory will be consumed by the number of discovered hosts.</t>
        </r>
      </text>
    </comment>
    <comment ref="D29" authorId="0" shapeId="0" xr:uid="{00000000-0006-0000-0200-00000A000000}">
      <text>
        <r>
          <rPr>
            <b/>
            <sz val="9"/>
            <color rgb="FF000000"/>
            <rFont val="Tahoma"/>
            <family val="2"/>
          </rPr>
          <t>Memory will be consumed by the number of discovered hosts.</t>
        </r>
      </text>
    </comment>
    <comment ref="D31" authorId="0" shapeId="0" xr:uid="{00000000-0006-0000-0200-00000B000000}">
      <text>
        <r>
          <rPr>
            <b/>
            <sz val="10"/>
            <color rgb="FF000000"/>
            <rFont val="Arial"/>
            <family val="2"/>
          </rPr>
          <t xml:space="preserve">Total memory calculation  accuracy depends on input in  line 14  (Refer to the Notes tab to see limitation section). </t>
        </r>
      </text>
    </comment>
    <comment ref="D36" authorId="1" shapeId="0" xr:uid="{00000000-0006-0000-0200-00000C000000}">
      <text>
        <r>
          <rPr>
            <b/>
            <sz val="10"/>
            <color rgb="FF000000"/>
            <rFont val="Arial"/>
            <family val="2"/>
          </rPr>
          <t>Recommend to use the next even number for the CPU (cores) sizing if the calculated result is an odd number.</t>
        </r>
      </text>
    </comment>
    <comment ref="D38" authorId="0" shapeId="0" xr:uid="{00000000-0006-0000-0200-00000D000000}">
      <text>
        <r>
          <rPr>
            <b/>
            <sz val="9"/>
            <color rgb="FF000000"/>
            <rFont val="Tahoma"/>
            <family val="2"/>
          </rPr>
          <t>Memory will be consumed by the number of discovered hosts.</t>
        </r>
      </text>
    </comment>
    <comment ref="D40" authorId="1" shapeId="0" xr:uid="{00000000-0006-0000-0200-00000E000000}">
      <text>
        <r>
          <rPr>
            <b/>
            <sz val="10"/>
            <color rgb="FF000000"/>
            <rFont val="Arial"/>
            <family val="2"/>
          </rPr>
          <t>Recommend to use the next even number for the CPU (cores) sizing if the calculated result is an odd number.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EMC</author>
  </authors>
  <commentList>
    <comment ref="F2" authorId="0" shapeId="0" xr:uid="{00000000-0006-0000-0300-000001000000}">
      <text>
        <r>
          <rPr>
            <sz val="9"/>
            <color indexed="81"/>
            <rFont val="Tahoma"/>
            <family val="2"/>
          </rPr>
          <t xml:space="preserve">
memory per host consumed during discovery + during host monitoring+ memory cosnumed during process monitoring by the  host</t>
        </r>
      </text>
    </comment>
    <comment ref="G2" authorId="0" shapeId="0" xr:uid="{00000000-0006-0000-0300-000002000000}">
      <text>
        <r>
          <rPr>
            <sz val="9"/>
            <color indexed="81"/>
            <rFont val="Tahoma"/>
            <family val="2"/>
          </rPr>
          <t xml:space="preserve">
memory per VM consumed during discovery +  memory per host consumed during process monitoring</t>
        </r>
      </text>
    </comment>
  </commentList>
</comments>
</file>

<file path=xl/sharedStrings.xml><?xml version="1.0" encoding="utf-8"?>
<sst xmlns="http://schemas.openxmlformats.org/spreadsheetml/2006/main" count="99" uniqueCount="80">
  <si>
    <t>Growth per year</t>
  </si>
  <si>
    <t>Total Years to Project Growth</t>
  </si>
  <si>
    <t>Average processes per monitored host</t>
  </si>
  <si>
    <t>SAM</t>
  </si>
  <si>
    <t>Build</t>
  </si>
  <si>
    <t>Product</t>
  </si>
  <si>
    <t>Base Speed
SpecInt</t>
  </si>
  <si>
    <t xml:space="preserve">OS </t>
  </si>
  <si>
    <t>OS</t>
  </si>
  <si>
    <t>Total Growth</t>
  </si>
  <si>
    <t xml:space="preserve">Machine Name: </t>
  </si>
  <si>
    <t>Machine Details</t>
  </si>
  <si>
    <t xml:space="preserve">ESM </t>
  </si>
  <si>
    <t xml:space="preserve">IP    </t>
  </si>
  <si>
    <t>CPU Model</t>
  </si>
  <si>
    <t>No. of Cores</t>
  </si>
  <si>
    <t>Intel(R) Xeon(R) CPU  E7- 2830  @ 2.13GHz</t>
  </si>
  <si>
    <t>Process Monitoring</t>
  </si>
  <si>
    <t>Intended Use</t>
  </si>
  <si>
    <t>How to Use</t>
  </si>
  <si>
    <t>ESM Sizing Sheet Notes</t>
  </si>
  <si>
    <t>Limitations</t>
  </si>
  <si>
    <t>Recommendations</t>
  </si>
  <si>
    <t>ESM server host CPU speed from SpecInt</t>
  </si>
  <si>
    <t>No. of Hosts with monitored processes</t>
  </si>
  <si>
    <t>No. of Hosts in Topology</t>
  </si>
  <si>
    <t>Resource estimation for virtual environment and storage monitoring are not included yet into this version of ESM sizing sheet.  This is why it is recommended that you discover your virtual environment first.  Use the memory size of your ESM server as input for "ESM server current  Memory Footprint (MB)" field in the Quick Sizing sheet.</t>
  </si>
  <si>
    <t xml:space="preserve">Review "Notes" Tab before using this sizing sheet </t>
  </si>
  <si>
    <t>ESM server Current  Memory Footprint (MB)</t>
  </si>
  <si>
    <t>No. of VM's  in Topology</t>
  </si>
  <si>
    <t>Memory</t>
  </si>
  <si>
    <t>Total (MB)</t>
  </si>
  <si>
    <t>Discovery</t>
  </si>
  <si>
    <t>Monitored Hosts</t>
  </si>
  <si>
    <t>ESM server Base Footprint</t>
  </si>
  <si>
    <t>Total</t>
  </si>
  <si>
    <t>CPU cores</t>
  </si>
  <si>
    <t>CPU</t>
  </si>
  <si>
    <t>Memory measurements per element (KB)</t>
  </si>
  <si>
    <t>Fixed/base</t>
  </si>
  <si>
    <t>Cpu measurements per element (sec)</t>
  </si>
  <si>
    <t>Discovered Host</t>
  </si>
  <si>
    <t>Discovered VM</t>
  </si>
  <si>
    <t>Not Monitored Process</t>
  </si>
  <si>
    <t>Monitored
Process</t>
  </si>
  <si>
    <t>Not Monitored
Process</t>
  </si>
  <si>
    <t>Monitored
Host</t>
  </si>
  <si>
    <t>Monitored
 Host</t>
  </si>
  <si>
    <t>Discovered
Host</t>
  </si>
  <si>
    <t>Discovered
VM</t>
  </si>
  <si>
    <t>Smarts Product GA Versions</t>
  </si>
  <si>
    <t>TOTAL CPU cores</t>
  </si>
  <si>
    <t>Sizing Output</t>
  </si>
  <si>
    <t>Do not modify below values</t>
  </si>
  <si>
    <t xml:space="preserve"> Managed Environment</t>
  </si>
  <si>
    <t>User Input</t>
  </si>
  <si>
    <t>VM's in Topology</t>
  </si>
  <si>
    <t>Hosts  in Topology</t>
  </si>
  <si>
    <t>Monitored Processes</t>
  </si>
  <si>
    <t>ESM server OS (select from drop down list)</t>
  </si>
  <si>
    <t>Input values into the "User Input" section of the Quick Sizing sheet. Based on the input provided, Memory and CPU estimations will appear in "Sizing Output" sections.</t>
  </si>
  <si>
    <t>CPU value states the minimum CPU required for the given polling interval.</t>
  </si>
  <si>
    <t>Decrease in Polling Interval (D11) will increase number of cores (D35) needed to perform Process Monitroing correctly.</t>
  </si>
  <si>
    <t>Current version of ESM sizing sheet covers two major components of ESM  server. Process Monitoring and Discovery.</t>
  </si>
  <si>
    <t>Performance metrics proved to be better if ESM server resides on VM’s  rather than on physical box.</t>
  </si>
  <si>
    <t>In cases when ESM Server resides on physical box. It was observed that disabling logical processes  reasonably improves the performance.</t>
  </si>
  <si>
    <t>ESM server process monitoring Polling Interval (sec)</t>
  </si>
  <si>
    <t>Discovery/Polling</t>
  </si>
  <si>
    <t>strs-vm-146
(VM)</t>
  </si>
  <si>
    <t>strs-vm-148
(VM)</t>
  </si>
  <si>
    <t>Linux</t>
  </si>
  <si>
    <t>Windows</t>
  </si>
  <si>
    <t xml:space="preserve"> </t>
  </si>
  <si>
    <t>b.  If you plan to extend topology or number  of monitored Hosts/processes, then ESM sizing sheet can  be used to estimate an additional resources  needed to already deployed ESM server. 
Note:  Current allocate memory needs to be inserted into D15 "ESM server Current  Memory Footprint". Please refer to additional resources in corresponding D26, D29, D35, D39.</t>
  </si>
  <si>
    <t>VMware Telco Cloud Service Assurance - ESM Server Sizing Guide</t>
  </si>
  <si>
    <t>Pods</t>
  </si>
  <si>
    <t>CNFs</t>
  </si>
  <si>
    <t>VMware Telco Cloud Service Assurance ESM Version 2.4.0.0 Performance Benchmarking and Sizing Guidelines</t>
  </si>
  <si>
    <t>a.  2.4.0.0 ESM sizing sheet can be used  to estimate  resources (CPU and Memory) needed to deploy  ESM server for a given topology  with Process Monitoring  component or without.</t>
  </si>
  <si>
    <t xml:space="preserve">Copyright © 2024 Broadcom. All Rights Reserved. The term “Broadcom” refers to Broadcom Inc. and/or its subsidiaries. For more information, go to https://www.broadcom.com. All trademarks, trade names, service marks, and logos referenced herein belong to their respective companies. Copyright and trademark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</si>
</sst>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Calibri"/>
      <family val="2"/>
      <scheme val="minor"/>
    </font>
    <font>
      <sz val="9"/>
      <color indexed="81"/>
      <name val="Tahoma"/>
      <family val="2"/>
    </font>
    <font>
      <u/>
      <sz val="11"/>
      <color theme="10"/>
      <name val="Calibri"/>
      <family val="2"/>
    </font>
    <font>
      <sz val="10"/>
      <color theme="1"/>
      <name val="Arial"/>
      <family val="2"/>
    </font>
    <font>
      <b/>
      <sz val="10"/>
      <color theme="1"/>
      <name val="Arial"/>
      <family val="2"/>
    </font>
    <font>
      <u/>
      <sz val="10"/>
      <color theme="10"/>
      <name val="Arial"/>
      <family val="2"/>
    </font>
    <font>
      <b/>
      <sz val="10"/>
      <color rgb="FFFF0000"/>
      <name val="Arial"/>
      <family val="2"/>
    </font>
    <font>
      <u/>
      <sz val="10"/>
      <name val="Arial"/>
      <family val="2"/>
    </font>
    <font>
      <sz val="11"/>
      <color rgb="FF000000"/>
      <name val="Calibri"/>
      <family val="2"/>
    </font>
    <font>
      <b/>
      <sz val="10"/>
      <color indexed="81"/>
      <name val="Arial"/>
      <family val="2"/>
    </font>
    <font>
      <b/>
      <sz val="9"/>
      <color theme="1"/>
      <name val="Arial"/>
      <family val="2"/>
    </font>
    <font>
      <sz val="9"/>
      <color theme="1"/>
      <name val="Arial"/>
      <family val="2"/>
    </font>
    <font>
      <b/>
      <sz val="9"/>
      <name val="Arial"/>
      <family val="2"/>
    </font>
    <font>
      <b/>
      <sz val="16"/>
      <color theme="1"/>
      <name val="Arial"/>
      <family val="2"/>
    </font>
    <font>
      <sz val="9"/>
      <color theme="1"/>
      <name val="Calibri"/>
      <family val="2"/>
      <scheme val="minor"/>
    </font>
    <font>
      <sz val="9"/>
      <name val="Calibri"/>
      <family val="2"/>
      <scheme val="minor"/>
    </font>
    <font>
      <u/>
      <sz val="9"/>
      <color theme="10"/>
      <name val="Arial"/>
      <family val="2"/>
    </font>
    <font>
      <b/>
      <sz val="9"/>
      <color theme="0" tint="-0.34998626667073579"/>
      <name val="Arial"/>
      <family val="2"/>
    </font>
    <font>
      <b/>
      <sz val="11"/>
      <color theme="1"/>
      <name val="Arial"/>
      <family val="2"/>
    </font>
    <font>
      <sz val="14"/>
      <color theme="1"/>
      <name val="Calibri"/>
      <family val="2"/>
      <scheme val="minor"/>
    </font>
    <font>
      <sz val="10"/>
      <name val="Calibri"/>
      <family val="2"/>
    </font>
    <font>
      <sz val="11"/>
      <name val="Calibri"/>
      <family val="2"/>
    </font>
    <font>
      <b/>
      <sz val="9"/>
      <color rgb="FF000000"/>
      <name val="Tahoma"/>
      <family val="2"/>
    </font>
    <font>
      <b/>
      <sz val="10"/>
      <color rgb="FF000000"/>
      <name val="Arial"/>
      <family val="2"/>
    </font>
    <font>
      <sz val="10"/>
      <color rgb="FF000000"/>
      <name val="Arial"/>
      <family val="2"/>
    </font>
    <font>
      <b/>
      <i/>
      <sz val="10"/>
      <color theme="0"/>
      <name val="Arial"/>
      <family val="2"/>
    </font>
  </fonts>
  <fills count="7">
    <fill>
      <patternFill patternType="none"/>
    </fill>
    <fill>
      <patternFill patternType="gray125"/>
    </fill>
    <fill>
      <patternFill patternType="solid">
        <fgColor rgb="FFCCFFCC"/>
        <bgColor indexed="64"/>
      </patternFill>
    </fill>
    <fill>
      <patternFill patternType="solid">
        <fgColor theme="6"/>
        <bgColor indexed="64"/>
      </patternFill>
    </fill>
    <fill>
      <patternFill patternType="solid">
        <fgColor rgb="FFC8FFC8"/>
        <bgColor indexed="64"/>
      </patternFill>
    </fill>
    <fill>
      <patternFill patternType="solid">
        <fgColor theme="4" tint="0.79998168889431442"/>
        <bgColor indexed="64"/>
      </patternFill>
    </fill>
    <fill>
      <patternFill patternType="solid">
        <fgColor theme="3"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s>
  <cellStyleXfs count="11">
    <xf numFmtId="0" fontId="0" fillId="0" borderId="0"/>
    <xf numFmtId="0" fontId="8" fillId="0" borderId="0"/>
    <xf numFmtId="0" fontId="5" fillId="0" borderId="0"/>
    <xf numFmtId="0" fontId="4" fillId="0" borderId="0"/>
    <xf numFmtId="0" fontId="10" fillId="0" borderId="0" applyNumberFormat="0" applyFill="0" applyBorder="0" applyAlignment="0" applyProtection="0">
      <alignment vertical="top"/>
      <protection locked="0"/>
    </xf>
    <xf numFmtId="0" fontId="3" fillId="0" borderId="0"/>
    <xf numFmtId="0" fontId="2" fillId="0" borderId="0"/>
    <xf numFmtId="0" fontId="6" fillId="0" borderId="0"/>
    <xf numFmtId="0" fontId="1" fillId="0" borderId="0"/>
    <xf numFmtId="0" fontId="13" fillId="0" borderId="0" applyNumberFormat="0" applyFill="0" applyBorder="0" applyAlignment="0" applyProtection="0"/>
    <xf numFmtId="0" fontId="28" fillId="0" borderId="0"/>
  </cellStyleXfs>
  <cellXfs count="166">
    <xf numFmtId="0" fontId="0" fillId="0" borderId="0" xfId="0"/>
    <xf numFmtId="0" fontId="0" fillId="0" borderId="0" xfId="0" applyAlignment="1">
      <alignment vertical="top"/>
    </xf>
    <xf numFmtId="0" fontId="15" fillId="0" borderId="0" xfId="0" applyFont="1" applyAlignment="1">
      <alignment vertical="top" wrapText="1"/>
    </xf>
    <xf numFmtId="0" fontId="12" fillId="0" borderId="0" xfId="5" applyFont="1" applyAlignment="1">
      <alignment vertical="center"/>
    </xf>
    <xf numFmtId="0" fontId="16" fillId="0" borderId="1" xfId="0" applyFont="1" applyBorder="1" applyAlignment="1">
      <alignment wrapText="1"/>
    </xf>
    <xf numFmtId="0" fontId="12" fillId="0" borderId="0" xfId="5" applyFont="1" applyAlignment="1">
      <alignment horizontal="center" vertical="center" wrapText="1"/>
    </xf>
    <xf numFmtId="0" fontId="12" fillId="0" borderId="0" xfId="5" applyFont="1" applyAlignment="1">
      <alignment horizontal="left" vertical="center"/>
    </xf>
    <xf numFmtId="0" fontId="7" fillId="0" borderId="0" xfId="5" applyFont="1" applyAlignment="1">
      <alignment horizontal="center" vertical="center"/>
    </xf>
    <xf numFmtId="9" fontId="7" fillId="0" borderId="0" xfId="5" applyNumberFormat="1" applyFont="1" applyAlignment="1">
      <alignment horizontal="right" vertical="center"/>
    </xf>
    <xf numFmtId="1" fontId="7" fillId="0" borderId="0" xfId="5" applyNumberFormat="1" applyFont="1" applyAlignment="1">
      <alignment vertical="center"/>
    </xf>
    <xf numFmtId="0" fontId="12" fillId="0" borderId="4" xfId="5" applyFont="1" applyBorder="1" applyAlignment="1">
      <alignment vertical="center"/>
    </xf>
    <xf numFmtId="9" fontId="12" fillId="0" borderId="4" xfId="5" applyNumberFormat="1" applyFont="1" applyBorder="1" applyAlignment="1">
      <alignment vertical="center"/>
    </xf>
    <xf numFmtId="0" fontId="19" fillId="0" borderId="0" xfId="5" applyFont="1"/>
    <xf numFmtId="0" fontId="19" fillId="0" borderId="0" xfId="5" applyFont="1" applyAlignment="1">
      <alignment vertical="center"/>
    </xf>
    <xf numFmtId="0" fontId="11" fillId="0" borderId="0" xfId="5" applyFont="1"/>
    <xf numFmtId="0" fontId="11" fillId="0" borderId="0" xfId="5" applyFont="1" applyAlignment="1">
      <alignment vertical="center"/>
    </xf>
    <xf numFmtId="0" fontId="11" fillId="0" borderId="0" xfId="5" applyFont="1" applyAlignment="1">
      <alignment horizontal="left" vertical="center"/>
    </xf>
    <xf numFmtId="0" fontId="11" fillId="0" borderId="0" xfId="5" applyFont="1" applyAlignment="1">
      <alignment horizontal="left" vertical="center" wrapText="1"/>
    </xf>
    <xf numFmtId="0" fontId="22" fillId="0" borderId="0" xfId="5" applyFont="1"/>
    <xf numFmtId="0" fontId="20" fillId="2" borderId="6" xfId="5" applyFont="1" applyFill="1" applyBorder="1" applyAlignment="1">
      <alignment horizontal="center" vertical="center"/>
    </xf>
    <xf numFmtId="0" fontId="20" fillId="2" borderId="6" xfId="5" applyFont="1" applyFill="1" applyBorder="1" applyAlignment="1">
      <alignment vertical="center"/>
    </xf>
    <xf numFmtId="3" fontId="20" fillId="0" borderId="1" xfId="5" applyNumberFormat="1" applyFont="1" applyBorder="1" applyAlignment="1">
      <alignment vertical="center"/>
    </xf>
    <xf numFmtId="4" fontId="20" fillId="0" borderId="1" xfId="5" applyNumberFormat="1" applyFont="1" applyBorder="1" applyAlignment="1">
      <alignment vertical="center"/>
    </xf>
    <xf numFmtId="3" fontId="18" fillId="0" borderId="1" xfId="5" applyNumberFormat="1" applyFont="1" applyBorder="1" applyAlignment="1">
      <alignment vertical="center" wrapText="1"/>
    </xf>
    <xf numFmtId="0" fontId="20" fillId="2" borderId="5" xfId="5" applyFont="1" applyFill="1" applyBorder="1" applyAlignment="1">
      <alignment vertical="center"/>
    </xf>
    <xf numFmtId="3" fontId="20" fillId="0" borderId="8" xfId="5" applyNumberFormat="1" applyFont="1" applyBorder="1" applyAlignment="1">
      <alignment vertical="center"/>
    </xf>
    <xf numFmtId="4" fontId="20" fillId="0" borderId="8" xfId="0" applyNumberFormat="1" applyFont="1" applyBorder="1" applyAlignment="1">
      <alignment vertical="center" wrapText="1"/>
    </xf>
    <xf numFmtId="4" fontId="20" fillId="0" borderId="8" xfId="5" applyNumberFormat="1" applyFont="1" applyBorder="1" applyAlignment="1">
      <alignment vertical="center"/>
    </xf>
    <xf numFmtId="3" fontId="18" fillId="0" borderId="8" xfId="5" applyNumberFormat="1" applyFont="1" applyBorder="1" applyAlignment="1">
      <alignment vertical="center" wrapText="1"/>
    </xf>
    <xf numFmtId="0" fontId="19" fillId="0" borderId="0" xfId="5" applyFont="1" applyAlignment="1">
      <alignment vertical="center" wrapText="1"/>
    </xf>
    <xf numFmtId="0" fontId="20" fillId="2" borderId="1" xfId="5" applyFont="1" applyFill="1" applyBorder="1" applyAlignment="1">
      <alignment horizontal="center" vertical="center" wrapText="1"/>
    </xf>
    <xf numFmtId="0" fontId="20" fillId="2" borderId="4" xfId="5" applyFont="1" applyFill="1" applyBorder="1" applyAlignment="1">
      <alignment horizontal="center" vertical="center"/>
    </xf>
    <xf numFmtId="0" fontId="23" fillId="0" borderId="0" xfId="5" applyFont="1"/>
    <xf numFmtId="4" fontId="20" fillId="0" borderId="1" xfId="5" applyNumberFormat="1" applyFont="1" applyBorder="1" applyAlignment="1">
      <alignment vertical="center" wrapText="1"/>
    </xf>
    <xf numFmtId="4" fontId="20" fillId="0" borderId="8" xfId="5" applyNumberFormat="1" applyFont="1" applyBorder="1" applyAlignment="1">
      <alignment vertical="center" wrapText="1"/>
    </xf>
    <xf numFmtId="0" fontId="20" fillId="2" borderId="2" xfId="5" applyFont="1" applyFill="1" applyBorder="1" applyAlignment="1">
      <alignment horizontal="center" vertical="center"/>
    </xf>
    <xf numFmtId="0" fontId="20" fillId="0" borderId="1" xfId="5" applyFont="1" applyBorder="1" applyAlignment="1">
      <alignment horizontal="center" vertical="center" wrapText="1"/>
    </xf>
    <xf numFmtId="0" fontId="20" fillId="0" borderId="4" xfId="5" applyFont="1" applyBorder="1" applyAlignment="1">
      <alignment horizontal="center" vertical="center"/>
    </xf>
    <xf numFmtId="0" fontId="20" fillId="0" borderId="2" xfId="5" applyFont="1" applyBorder="1" applyAlignment="1">
      <alignment horizontal="center" vertical="center" wrapText="1"/>
    </xf>
    <xf numFmtId="0" fontId="20" fillId="0" borderId="4" xfId="5" applyFont="1" applyBorder="1" applyAlignment="1">
      <alignment horizontal="center" vertical="center" wrapText="1"/>
    </xf>
    <xf numFmtId="0" fontId="20" fillId="0" borderId="13" xfId="5" applyFont="1" applyBorder="1" applyAlignment="1">
      <alignment horizontal="center" vertical="center" wrapText="1"/>
    </xf>
    <xf numFmtId="0" fontId="20" fillId="0" borderId="8" xfId="5" applyFont="1" applyBorder="1" applyAlignment="1">
      <alignment horizontal="center" vertical="center" wrapText="1"/>
    </xf>
    <xf numFmtId="0" fontId="20" fillId="0" borderId="14" xfId="5" applyFont="1" applyBorder="1" applyAlignment="1">
      <alignment horizontal="center" vertical="center"/>
    </xf>
    <xf numFmtId="0" fontId="22" fillId="0" borderId="0" xfId="5" applyFont="1" applyAlignment="1">
      <alignment vertical="center"/>
    </xf>
    <xf numFmtId="0" fontId="22" fillId="0" borderId="0" xfId="5" applyFont="1" applyAlignment="1">
      <alignment vertical="center" wrapText="1"/>
    </xf>
    <xf numFmtId="0" fontId="18" fillId="2" borderId="6" xfId="8" applyFont="1" applyFill="1" applyBorder="1" applyAlignment="1">
      <alignment vertical="center"/>
    </xf>
    <xf numFmtId="0" fontId="19" fillId="0" borderId="4" xfId="8" applyFont="1" applyBorder="1" applyAlignment="1">
      <alignment vertical="center"/>
    </xf>
    <xf numFmtId="0" fontId="18" fillId="2" borderId="5" xfId="8" applyFont="1" applyFill="1" applyBorder="1" applyAlignment="1">
      <alignment vertical="center"/>
    </xf>
    <xf numFmtId="0" fontId="19" fillId="0" borderId="7" xfId="8" applyFont="1" applyBorder="1" applyAlignment="1">
      <alignment vertical="center"/>
    </xf>
    <xf numFmtId="0" fontId="22" fillId="0" borderId="0" xfId="5" applyFont="1" applyAlignment="1">
      <alignment wrapText="1"/>
    </xf>
    <xf numFmtId="0" fontId="25" fillId="2" borderId="4" xfId="5" applyFont="1" applyFill="1" applyBorder="1" applyAlignment="1">
      <alignment horizontal="center" vertical="center" wrapText="1"/>
    </xf>
    <xf numFmtId="3" fontId="25" fillId="0" borderId="1" xfId="5" applyNumberFormat="1" applyFont="1" applyBorder="1" applyAlignment="1">
      <alignment vertical="center" wrapText="1"/>
    </xf>
    <xf numFmtId="4" fontId="25" fillId="0" borderId="4" xfId="5" applyNumberFormat="1" applyFont="1" applyBorder="1" applyAlignment="1">
      <alignment vertical="center"/>
    </xf>
    <xf numFmtId="4" fontId="25" fillId="0" borderId="7" xfId="5" applyNumberFormat="1" applyFont="1" applyBorder="1" applyAlignment="1">
      <alignment vertical="center"/>
    </xf>
    <xf numFmtId="2" fontId="25" fillId="0" borderId="1" xfId="7" applyNumberFormat="1" applyFont="1" applyBorder="1"/>
    <xf numFmtId="4" fontId="25" fillId="0" borderId="1" xfId="5" applyNumberFormat="1" applyFont="1" applyBorder="1" applyAlignment="1">
      <alignment vertical="center"/>
    </xf>
    <xf numFmtId="4" fontId="25" fillId="0" borderId="8" xfId="5" applyNumberFormat="1" applyFont="1" applyBorder="1" applyAlignment="1">
      <alignment vertical="center"/>
    </xf>
    <xf numFmtId="0" fontId="25" fillId="2" borderId="1" xfId="5" applyFont="1" applyFill="1" applyBorder="1" applyAlignment="1">
      <alignment horizontal="center" vertical="center" wrapText="1"/>
    </xf>
    <xf numFmtId="3" fontId="25" fillId="0" borderId="8" xfId="5" applyNumberFormat="1" applyFont="1" applyBorder="1" applyAlignment="1">
      <alignment vertical="center" wrapText="1"/>
    </xf>
    <xf numFmtId="2" fontId="25" fillId="0" borderId="8" xfId="7" applyNumberFormat="1" applyFont="1" applyBorder="1"/>
    <xf numFmtId="3" fontId="25" fillId="0" borderId="4" xfId="5" applyNumberFormat="1" applyFont="1" applyBorder="1" applyAlignment="1">
      <alignment vertical="center" wrapText="1"/>
    </xf>
    <xf numFmtId="3" fontId="25" fillId="0" borderId="7" xfId="5" applyNumberFormat="1" applyFont="1" applyBorder="1" applyAlignment="1">
      <alignment vertical="center" wrapText="1"/>
    </xf>
    <xf numFmtId="0" fontId="12" fillId="0" borderId="0" xfId="5" applyFont="1" applyAlignment="1">
      <alignment horizontal="center" vertical="center"/>
    </xf>
    <xf numFmtId="3" fontId="11" fillId="0" borderId="0" xfId="5" applyNumberFormat="1" applyFont="1"/>
    <xf numFmtId="0" fontId="11" fillId="0" borderId="0" xfId="5" applyFont="1" applyAlignment="1">
      <alignment horizontal="left" wrapText="1"/>
    </xf>
    <xf numFmtId="14" fontId="11" fillId="0" borderId="0" xfId="5" applyNumberFormat="1" applyFont="1" applyAlignment="1">
      <alignment horizontal="left" vertical="center"/>
    </xf>
    <xf numFmtId="0" fontId="21" fillId="0" borderId="0" xfId="5" applyFont="1" applyAlignment="1">
      <alignment horizontal="center" vertical="center"/>
    </xf>
    <xf numFmtId="9" fontId="12" fillId="0" borderId="21" xfId="5" applyNumberFormat="1" applyFont="1" applyBorder="1" applyAlignment="1">
      <alignment vertical="center"/>
    </xf>
    <xf numFmtId="0" fontId="12" fillId="5" borderId="1" xfId="5" applyFont="1" applyFill="1" applyBorder="1" applyAlignment="1">
      <alignment vertical="center"/>
    </xf>
    <xf numFmtId="0" fontId="7" fillId="5" borderId="19" xfId="5" applyFont="1" applyFill="1" applyBorder="1" applyAlignment="1">
      <alignment vertical="center"/>
    </xf>
    <xf numFmtId="0" fontId="7" fillId="5" borderId="1" xfId="5" applyFont="1" applyFill="1" applyBorder="1" applyAlignment="1">
      <alignment vertical="center"/>
    </xf>
    <xf numFmtId="0" fontId="7" fillId="6" borderId="1" xfId="5" applyFont="1" applyFill="1" applyBorder="1" applyAlignment="1">
      <alignment vertical="center"/>
    </xf>
    <xf numFmtId="1" fontId="7" fillId="6" borderId="4" xfId="5" applyNumberFormat="1" applyFont="1" applyFill="1" applyBorder="1" applyAlignment="1">
      <alignment vertical="center"/>
    </xf>
    <xf numFmtId="1" fontId="7" fillId="6" borderId="7" xfId="5" applyNumberFormat="1" applyFont="1" applyFill="1" applyBorder="1" applyAlignment="1">
      <alignment vertical="center"/>
    </xf>
    <xf numFmtId="9" fontId="7" fillId="6" borderId="4" xfId="5" applyNumberFormat="1" applyFont="1" applyFill="1" applyBorder="1" applyAlignment="1">
      <alignment horizontal="right" vertical="center"/>
    </xf>
    <xf numFmtId="0" fontId="12" fillId="6" borderId="7" xfId="5" applyFont="1" applyFill="1" applyBorder="1" applyAlignment="1">
      <alignment horizontal="right"/>
    </xf>
    <xf numFmtId="3" fontId="7" fillId="0" borderId="4" xfId="5" applyNumberFormat="1" applyFont="1" applyBorder="1" applyAlignment="1">
      <alignment vertical="center"/>
    </xf>
    <xf numFmtId="3" fontId="12" fillId="0" borderId="4" xfId="5" applyNumberFormat="1" applyFont="1" applyBorder="1" applyAlignment="1">
      <alignment vertical="center"/>
    </xf>
    <xf numFmtId="3" fontId="7" fillId="0" borderId="21" xfId="5" applyNumberFormat="1" applyFont="1" applyBorder="1" applyAlignment="1">
      <alignment vertical="center"/>
    </xf>
    <xf numFmtId="3" fontId="7" fillId="6" borderId="4" xfId="5" applyNumberFormat="1" applyFont="1" applyFill="1" applyBorder="1" applyAlignment="1">
      <alignment vertical="center"/>
    </xf>
    <xf numFmtId="0" fontId="12" fillId="5" borderId="4" xfId="5" applyFont="1" applyFill="1" applyBorder="1" applyAlignment="1">
      <alignment horizontal="left" vertical="center"/>
    </xf>
    <xf numFmtId="9" fontId="12" fillId="6" borderId="4" xfId="5" applyNumberFormat="1" applyFont="1" applyFill="1" applyBorder="1" applyAlignment="1">
      <alignment vertical="center"/>
    </xf>
    <xf numFmtId="0" fontId="12" fillId="5" borderId="1" xfId="5" applyFont="1" applyFill="1" applyBorder="1" applyAlignment="1">
      <alignment horizontal="center" vertical="center"/>
    </xf>
    <xf numFmtId="0" fontId="14" fillId="0" borderId="0" xfId="5" applyFont="1" applyAlignment="1">
      <alignment vertical="center"/>
    </xf>
    <xf numFmtId="3" fontId="7" fillId="0" borderId="33" xfId="5" applyNumberFormat="1" applyFont="1" applyBorder="1" applyAlignment="1">
      <alignment vertical="center"/>
    </xf>
    <xf numFmtId="1" fontId="7" fillId="0" borderId="38" xfId="5" applyNumberFormat="1" applyFont="1" applyBorder="1" applyAlignment="1">
      <alignment vertical="center"/>
    </xf>
    <xf numFmtId="0" fontId="12" fillId="5" borderId="29" xfId="5" applyFont="1" applyFill="1" applyBorder="1" applyAlignment="1">
      <alignment vertical="center"/>
    </xf>
    <xf numFmtId="0" fontId="12" fillId="5" borderId="19" xfId="5" applyFont="1" applyFill="1" applyBorder="1" applyAlignment="1">
      <alignment vertical="center"/>
    </xf>
    <xf numFmtId="3" fontId="7" fillId="0" borderId="7" xfId="5" applyNumberFormat="1" applyFont="1" applyBorder="1" applyAlignment="1">
      <alignment vertical="center"/>
    </xf>
    <xf numFmtId="0" fontId="0" fillId="0" borderId="0" xfId="0" applyAlignment="1">
      <alignment wrapText="1"/>
    </xf>
    <xf numFmtId="0" fontId="27" fillId="0" borderId="24" xfId="0" applyFont="1" applyBorder="1" applyAlignment="1">
      <alignment wrapText="1"/>
    </xf>
    <xf numFmtId="0" fontId="27" fillId="0" borderId="0" xfId="0" applyFont="1" applyAlignment="1">
      <alignment wrapText="1"/>
    </xf>
    <xf numFmtId="0" fontId="0" fillId="0" borderId="25" xfId="0" applyBorder="1" applyAlignment="1">
      <alignment wrapText="1"/>
    </xf>
    <xf numFmtId="0" fontId="20" fillId="4" borderId="12" xfId="5" applyFont="1" applyFill="1" applyBorder="1" applyAlignment="1">
      <alignment vertical="center"/>
    </xf>
    <xf numFmtId="0" fontId="23" fillId="0" borderId="0" xfId="5" applyFont="1" applyAlignment="1">
      <alignment vertical="center"/>
    </xf>
    <xf numFmtId="0" fontId="20" fillId="4" borderId="1" xfId="5" applyFont="1" applyFill="1" applyBorder="1" applyAlignment="1">
      <alignment vertical="center"/>
    </xf>
    <xf numFmtId="3" fontId="11" fillId="0" borderId="0" xfId="5" applyNumberFormat="1" applyFont="1" applyAlignment="1">
      <alignment vertical="center"/>
    </xf>
    <xf numFmtId="0" fontId="20" fillId="2" borderId="29" xfId="5" applyFont="1" applyFill="1" applyBorder="1" applyAlignment="1">
      <alignment horizontal="center" vertical="center"/>
    </xf>
    <xf numFmtId="0" fontId="20" fillId="2" borderId="19" xfId="5" applyFont="1" applyFill="1" applyBorder="1" applyAlignment="1">
      <alignment horizontal="center" vertical="center"/>
    </xf>
    <xf numFmtId="0" fontId="20" fillId="2" borderId="19" xfId="5" applyFont="1" applyFill="1" applyBorder="1" applyAlignment="1">
      <alignment horizontal="center" vertical="center" wrapText="1"/>
    </xf>
    <xf numFmtId="0" fontId="25" fillId="2" borderId="19" xfId="5" applyFont="1" applyFill="1" applyBorder="1" applyAlignment="1">
      <alignment horizontal="center" vertical="center" wrapText="1"/>
    </xf>
    <xf numFmtId="0" fontId="20" fillId="2" borderId="21" xfId="5" applyFont="1" applyFill="1" applyBorder="1" applyAlignment="1">
      <alignment horizontal="center" vertical="center" wrapText="1"/>
    </xf>
    <xf numFmtId="0" fontId="29" fillId="0" borderId="0" xfId="10" applyFont="1" applyAlignment="1">
      <alignment wrapText="1"/>
    </xf>
    <xf numFmtId="0" fontId="33" fillId="0" borderId="0" xfId="5" applyFont="1" applyAlignment="1">
      <alignment horizontal="left" vertical="center"/>
    </xf>
    <xf numFmtId="0" fontId="12" fillId="5" borderId="1" xfId="5" applyFont="1" applyFill="1" applyBorder="1" applyAlignment="1">
      <alignment horizontal="center" vertical="center"/>
    </xf>
    <xf numFmtId="0" fontId="12" fillId="5" borderId="3" xfId="5" applyFont="1" applyFill="1" applyBorder="1" applyAlignment="1">
      <alignment horizontal="center" vertical="center"/>
    </xf>
    <xf numFmtId="0" fontId="12" fillId="5" borderId="16" xfId="5" applyFont="1" applyFill="1" applyBorder="1" applyAlignment="1">
      <alignment horizontal="center" vertical="center"/>
    </xf>
    <xf numFmtId="0" fontId="12" fillId="5" borderId="15" xfId="5" applyFont="1" applyFill="1" applyBorder="1" applyAlignment="1">
      <alignment horizontal="center" vertical="center"/>
    </xf>
    <xf numFmtId="0" fontId="26" fillId="6" borderId="1" xfId="5" applyFont="1" applyFill="1" applyBorder="1" applyAlignment="1">
      <alignment horizontal="center" vertical="center"/>
    </xf>
    <xf numFmtId="0" fontId="12" fillId="5" borderId="41" xfId="5" applyFont="1" applyFill="1" applyBorder="1" applyAlignment="1">
      <alignment horizontal="left" vertical="center"/>
    </xf>
    <xf numFmtId="0" fontId="12" fillId="5" borderId="22" xfId="5" applyFont="1" applyFill="1" applyBorder="1" applyAlignment="1">
      <alignment horizontal="left" vertical="center"/>
    </xf>
    <xf numFmtId="0" fontId="11" fillId="0" borderId="16" xfId="5" applyFont="1" applyBorder="1" applyAlignment="1">
      <alignment horizontal="center"/>
    </xf>
    <xf numFmtId="0" fontId="26" fillId="6" borderId="29" xfId="5" applyFont="1" applyFill="1" applyBorder="1" applyAlignment="1">
      <alignment horizontal="center" vertical="center"/>
    </xf>
    <xf numFmtId="0" fontId="26" fillId="6" borderId="19" xfId="5" applyFont="1" applyFill="1" applyBorder="1" applyAlignment="1">
      <alignment horizontal="center" vertical="center"/>
    </xf>
    <xf numFmtId="0" fontId="26" fillId="6" borderId="21" xfId="5" applyFont="1" applyFill="1" applyBorder="1" applyAlignment="1">
      <alignment horizontal="center" vertical="center"/>
    </xf>
    <xf numFmtId="0" fontId="26" fillId="6" borderId="5" xfId="5" applyFont="1" applyFill="1" applyBorder="1" applyAlignment="1">
      <alignment horizontal="center" vertical="center"/>
    </xf>
    <xf numFmtId="0" fontId="26" fillId="6" borderId="8" xfId="5" applyFont="1" applyFill="1" applyBorder="1" applyAlignment="1">
      <alignment horizontal="center" vertical="center"/>
    </xf>
    <xf numFmtId="0" fontId="26" fillId="6" borderId="7" xfId="5" applyFont="1" applyFill="1" applyBorder="1" applyAlignment="1">
      <alignment horizontal="center" vertical="center"/>
    </xf>
    <xf numFmtId="0" fontId="12" fillId="5" borderId="27" xfId="5" applyFont="1" applyFill="1" applyBorder="1" applyAlignment="1">
      <alignment horizontal="center" vertical="center"/>
    </xf>
    <xf numFmtId="0" fontId="12" fillId="5" borderId="22" xfId="5" applyFont="1" applyFill="1" applyBorder="1" applyAlignment="1">
      <alignment horizontal="center" vertical="center"/>
    </xf>
    <xf numFmtId="0" fontId="12" fillId="5" borderId="5" xfId="5" applyFont="1" applyFill="1" applyBorder="1" applyAlignment="1">
      <alignment horizontal="left" vertical="center"/>
    </xf>
    <xf numFmtId="0" fontId="12" fillId="5" borderId="8" xfId="5" applyFont="1" applyFill="1" applyBorder="1" applyAlignment="1">
      <alignment horizontal="left" vertical="center"/>
    </xf>
    <xf numFmtId="0" fontId="12" fillId="5" borderId="24" xfId="5" applyFont="1" applyFill="1" applyBorder="1" applyAlignment="1">
      <alignment horizontal="center" vertical="center" wrapText="1"/>
    </xf>
    <xf numFmtId="0" fontId="12" fillId="5" borderId="25" xfId="5" applyFont="1" applyFill="1" applyBorder="1" applyAlignment="1">
      <alignment horizontal="center" vertical="center" wrapText="1"/>
    </xf>
    <xf numFmtId="0" fontId="12" fillId="0" borderId="34" xfId="5" applyFont="1" applyBorder="1" applyAlignment="1">
      <alignment horizontal="center" vertical="center" wrapText="1"/>
    </xf>
    <xf numFmtId="0" fontId="12" fillId="0" borderId="35" xfId="5" applyFont="1" applyBorder="1" applyAlignment="1">
      <alignment horizontal="center" vertical="center" wrapText="1"/>
    </xf>
    <xf numFmtId="0" fontId="12" fillId="0" borderId="36" xfId="5" applyFont="1" applyBorder="1" applyAlignment="1">
      <alignment horizontal="center" vertical="center" wrapText="1"/>
    </xf>
    <xf numFmtId="0" fontId="12" fillId="0" borderId="17" xfId="5" applyFont="1" applyBorder="1" applyAlignment="1">
      <alignment horizontal="center" vertical="center"/>
    </xf>
    <xf numFmtId="0" fontId="12" fillId="0" borderId="20" xfId="5" applyFont="1" applyBorder="1" applyAlignment="1">
      <alignment horizontal="center" vertical="center"/>
    </xf>
    <xf numFmtId="0" fontId="12" fillId="0" borderId="18" xfId="5" applyFont="1" applyBorder="1" applyAlignment="1">
      <alignment horizontal="center" vertical="center"/>
    </xf>
    <xf numFmtId="0" fontId="12" fillId="5" borderId="9" xfId="5" applyFont="1" applyFill="1" applyBorder="1" applyAlignment="1">
      <alignment horizontal="left" vertical="center"/>
    </xf>
    <xf numFmtId="0" fontId="12" fillId="5" borderId="27" xfId="5" applyFont="1" applyFill="1" applyBorder="1" applyAlignment="1">
      <alignment horizontal="left" vertical="center"/>
    </xf>
    <xf numFmtId="0" fontId="12" fillId="5" borderId="24" xfId="5" applyFont="1" applyFill="1" applyBorder="1" applyAlignment="1">
      <alignment horizontal="center" vertical="center"/>
    </xf>
    <xf numFmtId="0" fontId="12" fillId="5" borderId="25" xfId="5" applyFont="1" applyFill="1" applyBorder="1" applyAlignment="1">
      <alignment horizontal="center" vertical="center"/>
    </xf>
    <xf numFmtId="0" fontId="12" fillId="5" borderId="26" xfId="5" applyFont="1" applyFill="1" applyBorder="1" applyAlignment="1">
      <alignment horizontal="center" vertical="center"/>
    </xf>
    <xf numFmtId="0" fontId="12" fillId="6" borderId="23" xfId="5" applyFont="1" applyFill="1" applyBorder="1" applyAlignment="1">
      <alignment horizontal="left"/>
    </xf>
    <xf numFmtId="0" fontId="12" fillId="6" borderId="8" xfId="5" applyFont="1" applyFill="1" applyBorder="1" applyAlignment="1">
      <alignment horizontal="left"/>
    </xf>
    <xf numFmtId="0" fontId="12" fillId="5" borderId="12" xfId="5" applyFont="1" applyFill="1" applyBorder="1" applyAlignment="1">
      <alignment horizontal="center" vertical="center"/>
    </xf>
    <xf numFmtId="0" fontId="12" fillId="5" borderId="40" xfId="5" applyFont="1" applyFill="1" applyBorder="1" applyAlignment="1">
      <alignment horizontal="center" vertical="center"/>
    </xf>
    <xf numFmtId="0" fontId="12" fillId="5" borderId="6" xfId="5" applyFont="1" applyFill="1" applyBorder="1" applyAlignment="1">
      <alignment horizontal="center" vertical="center"/>
    </xf>
    <xf numFmtId="0" fontId="12" fillId="6" borderId="5" xfId="5" applyFont="1" applyFill="1" applyBorder="1" applyAlignment="1">
      <alignment horizontal="left"/>
    </xf>
    <xf numFmtId="0" fontId="12" fillId="5" borderId="29" xfId="5" applyFont="1" applyFill="1" applyBorder="1" applyAlignment="1">
      <alignment horizontal="left" vertical="center"/>
    </xf>
    <xf numFmtId="0" fontId="12" fillId="5" borderId="19" xfId="5" applyFont="1" applyFill="1" applyBorder="1" applyAlignment="1">
      <alignment horizontal="left" vertical="center"/>
    </xf>
    <xf numFmtId="0" fontId="21" fillId="0" borderId="30" xfId="5" applyFont="1" applyBorder="1" applyAlignment="1">
      <alignment horizontal="center" vertical="center"/>
    </xf>
    <xf numFmtId="0" fontId="21" fillId="0" borderId="31" xfId="5" applyFont="1" applyBorder="1" applyAlignment="1">
      <alignment horizontal="center" vertical="center"/>
    </xf>
    <xf numFmtId="0" fontId="21" fillId="0" borderId="32" xfId="5" applyFont="1" applyBorder="1" applyAlignment="1">
      <alignment horizontal="center" vertical="center"/>
    </xf>
    <xf numFmtId="0" fontId="12" fillId="5" borderId="1" xfId="5" applyFont="1" applyFill="1" applyBorder="1" applyAlignment="1">
      <alignment horizontal="left" vertical="center"/>
    </xf>
    <xf numFmtId="0" fontId="12" fillId="5" borderId="37" xfId="5" applyFont="1" applyFill="1" applyBorder="1" applyAlignment="1">
      <alignment horizontal="left" vertical="center"/>
    </xf>
    <xf numFmtId="0" fontId="12" fillId="5" borderId="3" xfId="5" applyFont="1" applyFill="1" applyBorder="1" applyAlignment="1">
      <alignment horizontal="left" vertical="center"/>
    </xf>
    <xf numFmtId="0" fontId="26" fillId="6" borderId="34" xfId="5" applyFont="1" applyFill="1" applyBorder="1" applyAlignment="1">
      <alignment horizontal="center"/>
    </xf>
    <xf numFmtId="0" fontId="26" fillId="6" borderId="35" xfId="5" applyFont="1" applyFill="1" applyBorder="1" applyAlignment="1">
      <alignment horizontal="center"/>
    </xf>
    <xf numFmtId="0" fontId="26" fillId="6" borderId="36" xfId="5" applyFont="1" applyFill="1" applyBorder="1" applyAlignment="1">
      <alignment horizontal="center"/>
    </xf>
    <xf numFmtId="0" fontId="11" fillId="0" borderId="28" xfId="5" applyFont="1" applyBorder="1" applyAlignment="1">
      <alignment horizontal="center"/>
    </xf>
    <xf numFmtId="0" fontId="11" fillId="0" borderId="39" xfId="5" applyFont="1" applyBorder="1" applyAlignment="1">
      <alignment horizontal="center"/>
    </xf>
    <xf numFmtId="0" fontId="12" fillId="5" borderId="6" xfId="5" applyFont="1" applyFill="1" applyBorder="1" applyAlignment="1">
      <alignment horizontal="left" vertical="center"/>
    </xf>
    <xf numFmtId="0" fontId="26" fillId="6" borderId="17" xfId="5" applyFont="1" applyFill="1" applyBorder="1" applyAlignment="1">
      <alignment horizontal="center" vertical="center"/>
    </xf>
    <xf numFmtId="0" fontId="26" fillId="6" borderId="20" xfId="5" applyFont="1" applyFill="1" applyBorder="1" applyAlignment="1">
      <alignment horizontal="center" vertical="center"/>
    </xf>
    <xf numFmtId="0" fontId="26" fillId="6" borderId="18" xfId="5" applyFont="1" applyFill="1" applyBorder="1" applyAlignment="1">
      <alignment horizontal="center" vertical="center"/>
    </xf>
    <xf numFmtId="0" fontId="18" fillId="3" borderId="30" xfId="5" applyFont="1" applyFill="1" applyBorder="1" applyAlignment="1">
      <alignment horizontal="center" vertical="center"/>
    </xf>
    <xf numFmtId="0" fontId="18" fillId="3" borderId="31" xfId="5" applyFont="1" applyFill="1" applyBorder="1" applyAlignment="1">
      <alignment horizontal="center" vertical="center"/>
    </xf>
    <xf numFmtId="0" fontId="18" fillId="3" borderId="32" xfId="5" applyFont="1" applyFill="1" applyBorder="1" applyAlignment="1">
      <alignment horizontal="center" vertical="center"/>
    </xf>
    <xf numFmtId="0" fontId="18" fillId="3" borderId="9" xfId="5" applyFont="1" applyFill="1" applyBorder="1" applyAlignment="1">
      <alignment horizontal="center" vertical="center"/>
    </xf>
    <xf numFmtId="0" fontId="18" fillId="3" borderId="10" xfId="5" applyFont="1" applyFill="1" applyBorder="1" applyAlignment="1">
      <alignment horizontal="center" vertical="center"/>
    </xf>
    <xf numFmtId="0" fontId="18" fillId="3" borderId="11" xfId="5" applyFont="1" applyFill="1" applyBorder="1" applyAlignment="1">
      <alignment horizontal="center" vertical="center"/>
    </xf>
    <xf numFmtId="0" fontId="13" fillId="0" borderId="0" xfId="9" applyFill="1" applyBorder="1" applyAlignment="1" applyProtection="1">
      <alignment horizontal="center" vertical="center"/>
    </xf>
    <xf numFmtId="0" fontId="24" fillId="0" borderId="0" xfId="9" applyFont="1" applyFill="1" applyBorder="1" applyAlignment="1" applyProtection="1">
      <alignment horizontal="center" vertical="center"/>
    </xf>
  </cellXfs>
  <cellStyles count="11">
    <cellStyle name="Hyperlink" xfId="9" builtinId="8"/>
    <cellStyle name="Hyperlink 2" xfId="4" xr:uid="{00000000-0005-0000-0000-000001000000}"/>
    <cellStyle name="Normal" xfId="0" builtinId="0"/>
    <cellStyle name="Normal 2" xfId="1" xr:uid="{00000000-0005-0000-0000-000003000000}"/>
    <cellStyle name="Normal 2 2 2" xfId="10" xr:uid="{65453498-BE78-430C-AA66-8E412F17C8F0}"/>
    <cellStyle name="Normal 3" xfId="2" xr:uid="{00000000-0005-0000-0000-000004000000}"/>
    <cellStyle name="Normal 4" xfId="3" xr:uid="{00000000-0005-0000-0000-000005000000}"/>
    <cellStyle name="Normal 5" xfId="5" xr:uid="{00000000-0005-0000-0000-000006000000}"/>
    <cellStyle name="Normal 5 8" xfId="8" xr:uid="{00000000-0005-0000-0000-000007000000}"/>
    <cellStyle name="Normal 6" xfId="6" xr:uid="{00000000-0005-0000-0000-000008000000}"/>
    <cellStyle name="Normal 7" xfId="7" xr:uid="{00000000-0005-0000-0000-000009000000}"/>
  </cellStyles>
  <dxfs count="0"/>
  <tableStyles count="0" defaultTableStyle="TableStyleMedium9" defaultPivotStyle="PivotStyleLight16"/>
  <colors>
    <mruColors>
      <color rgb="FFC8FF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arikr/AppData/Local/Microsoft/Windows/Temporary%20Internet%20Files/Content.Outlook/XPAMARYG/ESM_ProcessMonitoring_SizingSheet_9%203_GA_an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ick Sizing"/>
      <sheetName val="Data"/>
    </sheetNames>
    <sheetDataSet>
      <sheetData sheetId="0"/>
      <sheetData sheetId="1">
        <row r="3">
          <cell r="A3" t="str">
            <v>Linux RHEL5.9</v>
          </cell>
        </row>
        <row r="4">
          <cell r="A4" t="str">
            <v xml:space="preserve">Linux RHEL6.3 </v>
          </cell>
        </row>
        <row r="5">
          <cell r="A5" t="str">
            <v>Windows 2008 R2 SP1</v>
          </cell>
        </row>
        <row r="6">
          <cell r="A6" t="str">
            <v>Windows 2012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B8"/>
  <sheetViews>
    <sheetView workbookViewId="0">
      <selection activeCell="A32" sqref="A32"/>
    </sheetView>
  </sheetViews>
  <sheetFormatPr defaultColWidth="8.85546875" defaultRowHeight="12.75" x14ac:dyDescent="0.2"/>
  <cols>
    <col min="1" max="1" width="109" customWidth="1"/>
    <col min="2" max="2" width="52.7109375" style="89" customWidth="1"/>
    <col min="3" max="3" width="8.85546875" customWidth="1"/>
    <col min="257" max="257" width="109" customWidth="1"/>
    <col min="258" max="258" width="52.7109375" customWidth="1"/>
    <col min="259" max="259" width="8.85546875" customWidth="1"/>
    <col min="513" max="513" width="109" customWidth="1"/>
    <col min="514" max="514" width="52.7109375" customWidth="1"/>
    <col min="515" max="515" width="8.85546875" customWidth="1"/>
    <col min="769" max="769" width="109" customWidth="1"/>
    <col min="770" max="770" width="52.7109375" customWidth="1"/>
    <col min="771" max="771" width="8.85546875" customWidth="1"/>
    <col min="1025" max="1025" width="109" customWidth="1"/>
    <col min="1026" max="1026" width="52.7109375" customWidth="1"/>
    <col min="1027" max="1027" width="8.85546875" customWidth="1"/>
    <col min="1281" max="1281" width="109" customWidth="1"/>
    <col min="1282" max="1282" width="52.7109375" customWidth="1"/>
    <col min="1283" max="1283" width="8.85546875" customWidth="1"/>
    <col min="1537" max="1537" width="109" customWidth="1"/>
    <col min="1538" max="1538" width="52.7109375" customWidth="1"/>
    <col min="1539" max="1539" width="8.85546875" customWidth="1"/>
    <col min="1793" max="1793" width="109" customWidth="1"/>
    <col min="1794" max="1794" width="52.7109375" customWidth="1"/>
    <col min="1795" max="1795" width="8.85546875" customWidth="1"/>
    <col min="2049" max="2049" width="109" customWidth="1"/>
    <col min="2050" max="2050" width="52.7109375" customWidth="1"/>
    <col min="2051" max="2051" width="8.85546875" customWidth="1"/>
    <col min="2305" max="2305" width="109" customWidth="1"/>
    <col min="2306" max="2306" width="52.7109375" customWidth="1"/>
    <col min="2307" max="2307" width="8.85546875" customWidth="1"/>
    <col min="2561" max="2561" width="109" customWidth="1"/>
    <col min="2562" max="2562" width="52.7109375" customWidth="1"/>
    <col min="2563" max="2563" width="8.85546875" customWidth="1"/>
    <col min="2817" max="2817" width="109" customWidth="1"/>
    <col min="2818" max="2818" width="52.7109375" customWidth="1"/>
    <col min="2819" max="2819" width="8.85546875" customWidth="1"/>
    <col min="3073" max="3073" width="109" customWidth="1"/>
    <col min="3074" max="3074" width="52.7109375" customWidth="1"/>
    <col min="3075" max="3075" width="8.85546875" customWidth="1"/>
    <col min="3329" max="3329" width="109" customWidth="1"/>
    <col min="3330" max="3330" width="52.7109375" customWidth="1"/>
    <col min="3331" max="3331" width="8.85546875" customWidth="1"/>
    <col min="3585" max="3585" width="109" customWidth="1"/>
    <col min="3586" max="3586" width="52.7109375" customWidth="1"/>
    <col min="3587" max="3587" width="8.85546875" customWidth="1"/>
    <col min="3841" max="3841" width="109" customWidth="1"/>
    <col min="3842" max="3842" width="52.7109375" customWidth="1"/>
    <col min="3843" max="3843" width="8.85546875" customWidth="1"/>
    <col min="4097" max="4097" width="109" customWidth="1"/>
    <col min="4098" max="4098" width="52.7109375" customWidth="1"/>
    <col min="4099" max="4099" width="8.85546875" customWidth="1"/>
    <col min="4353" max="4353" width="109" customWidth="1"/>
    <col min="4354" max="4354" width="52.7109375" customWidth="1"/>
    <col min="4355" max="4355" width="8.85546875" customWidth="1"/>
    <col min="4609" max="4609" width="109" customWidth="1"/>
    <col min="4610" max="4610" width="52.7109375" customWidth="1"/>
    <col min="4611" max="4611" width="8.85546875" customWidth="1"/>
    <col min="4865" max="4865" width="109" customWidth="1"/>
    <col min="4866" max="4866" width="52.7109375" customWidth="1"/>
    <col min="4867" max="4867" width="8.85546875" customWidth="1"/>
    <col min="5121" max="5121" width="109" customWidth="1"/>
    <col min="5122" max="5122" width="52.7109375" customWidth="1"/>
    <col min="5123" max="5123" width="8.85546875" customWidth="1"/>
    <col min="5377" max="5377" width="109" customWidth="1"/>
    <col min="5378" max="5378" width="52.7109375" customWidth="1"/>
    <col min="5379" max="5379" width="8.85546875" customWidth="1"/>
    <col min="5633" max="5633" width="109" customWidth="1"/>
    <col min="5634" max="5634" width="52.7109375" customWidth="1"/>
    <col min="5635" max="5635" width="8.85546875" customWidth="1"/>
    <col min="5889" max="5889" width="109" customWidth="1"/>
    <col min="5890" max="5890" width="52.7109375" customWidth="1"/>
    <col min="5891" max="5891" width="8.85546875" customWidth="1"/>
    <col min="6145" max="6145" width="109" customWidth="1"/>
    <col min="6146" max="6146" width="52.7109375" customWidth="1"/>
    <col min="6147" max="6147" width="8.85546875" customWidth="1"/>
    <col min="6401" max="6401" width="109" customWidth="1"/>
    <col min="6402" max="6402" width="52.7109375" customWidth="1"/>
    <col min="6403" max="6403" width="8.85546875" customWidth="1"/>
    <col min="6657" max="6657" width="109" customWidth="1"/>
    <col min="6658" max="6658" width="52.7109375" customWidth="1"/>
    <col min="6659" max="6659" width="8.85546875" customWidth="1"/>
    <col min="6913" max="6913" width="109" customWidth="1"/>
    <col min="6914" max="6914" width="52.7109375" customWidth="1"/>
    <col min="6915" max="6915" width="8.85546875" customWidth="1"/>
    <col min="7169" max="7169" width="109" customWidth="1"/>
    <col min="7170" max="7170" width="52.7109375" customWidth="1"/>
    <col min="7171" max="7171" width="8.85546875" customWidth="1"/>
    <col min="7425" max="7425" width="109" customWidth="1"/>
    <col min="7426" max="7426" width="52.7109375" customWidth="1"/>
    <col min="7427" max="7427" width="8.85546875" customWidth="1"/>
    <col min="7681" max="7681" width="109" customWidth="1"/>
    <col min="7682" max="7682" width="52.7109375" customWidth="1"/>
    <col min="7683" max="7683" width="8.85546875" customWidth="1"/>
    <col min="7937" max="7937" width="109" customWidth="1"/>
    <col min="7938" max="7938" width="52.7109375" customWidth="1"/>
    <col min="7939" max="7939" width="8.85546875" customWidth="1"/>
    <col min="8193" max="8193" width="109" customWidth="1"/>
    <col min="8194" max="8194" width="52.7109375" customWidth="1"/>
    <col min="8195" max="8195" width="8.85546875" customWidth="1"/>
    <col min="8449" max="8449" width="109" customWidth="1"/>
    <col min="8450" max="8450" width="52.7109375" customWidth="1"/>
    <col min="8451" max="8451" width="8.85546875" customWidth="1"/>
    <col min="8705" max="8705" width="109" customWidth="1"/>
    <col min="8706" max="8706" width="52.7109375" customWidth="1"/>
    <col min="8707" max="8707" width="8.85546875" customWidth="1"/>
    <col min="8961" max="8961" width="109" customWidth="1"/>
    <col min="8962" max="8962" width="52.7109375" customWidth="1"/>
    <col min="8963" max="8963" width="8.85546875" customWidth="1"/>
    <col min="9217" max="9217" width="109" customWidth="1"/>
    <col min="9218" max="9218" width="52.7109375" customWidth="1"/>
    <col min="9219" max="9219" width="8.85546875" customWidth="1"/>
    <col min="9473" max="9473" width="109" customWidth="1"/>
    <col min="9474" max="9474" width="52.7109375" customWidth="1"/>
    <col min="9475" max="9475" width="8.85546875" customWidth="1"/>
    <col min="9729" max="9729" width="109" customWidth="1"/>
    <col min="9730" max="9730" width="52.7109375" customWidth="1"/>
    <col min="9731" max="9731" width="8.85546875" customWidth="1"/>
    <col min="9985" max="9985" width="109" customWidth="1"/>
    <col min="9986" max="9986" width="52.7109375" customWidth="1"/>
    <col min="9987" max="9987" width="8.85546875" customWidth="1"/>
    <col min="10241" max="10241" width="109" customWidth="1"/>
    <col min="10242" max="10242" width="52.7109375" customWidth="1"/>
    <col min="10243" max="10243" width="8.85546875" customWidth="1"/>
    <col min="10497" max="10497" width="109" customWidth="1"/>
    <col min="10498" max="10498" width="52.7109375" customWidth="1"/>
    <col min="10499" max="10499" width="8.85546875" customWidth="1"/>
    <col min="10753" max="10753" width="109" customWidth="1"/>
    <col min="10754" max="10754" width="52.7109375" customWidth="1"/>
    <col min="10755" max="10755" width="8.85546875" customWidth="1"/>
    <col min="11009" max="11009" width="109" customWidth="1"/>
    <col min="11010" max="11010" width="52.7109375" customWidth="1"/>
    <col min="11011" max="11011" width="8.85546875" customWidth="1"/>
    <col min="11265" max="11265" width="109" customWidth="1"/>
    <col min="11266" max="11266" width="52.7109375" customWidth="1"/>
    <col min="11267" max="11267" width="8.85546875" customWidth="1"/>
    <col min="11521" max="11521" width="109" customWidth="1"/>
    <col min="11522" max="11522" width="52.7109375" customWidth="1"/>
    <col min="11523" max="11523" width="8.85546875" customWidth="1"/>
    <col min="11777" max="11777" width="109" customWidth="1"/>
    <col min="11778" max="11778" width="52.7109375" customWidth="1"/>
    <col min="11779" max="11779" width="8.85546875" customWidth="1"/>
    <col min="12033" max="12033" width="109" customWidth="1"/>
    <col min="12034" max="12034" width="52.7109375" customWidth="1"/>
    <col min="12035" max="12035" width="8.85546875" customWidth="1"/>
    <col min="12289" max="12289" width="109" customWidth="1"/>
    <col min="12290" max="12290" width="52.7109375" customWidth="1"/>
    <col min="12291" max="12291" width="8.85546875" customWidth="1"/>
    <col min="12545" max="12545" width="109" customWidth="1"/>
    <col min="12546" max="12546" width="52.7109375" customWidth="1"/>
    <col min="12547" max="12547" width="8.85546875" customWidth="1"/>
    <col min="12801" max="12801" width="109" customWidth="1"/>
    <col min="12802" max="12802" width="52.7109375" customWidth="1"/>
    <col min="12803" max="12803" width="8.85546875" customWidth="1"/>
    <col min="13057" max="13057" width="109" customWidth="1"/>
    <col min="13058" max="13058" width="52.7109375" customWidth="1"/>
    <col min="13059" max="13059" width="8.85546875" customWidth="1"/>
    <col min="13313" max="13313" width="109" customWidth="1"/>
    <col min="13314" max="13314" width="52.7109375" customWidth="1"/>
    <col min="13315" max="13315" width="8.85546875" customWidth="1"/>
    <col min="13569" max="13569" width="109" customWidth="1"/>
    <col min="13570" max="13570" width="52.7109375" customWidth="1"/>
    <col min="13571" max="13571" width="8.85546875" customWidth="1"/>
    <col min="13825" max="13825" width="109" customWidth="1"/>
    <col min="13826" max="13826" width="52.7109375" customWidth="1"/>
    <col min="13827" max="13827" width="8.85546875" customWidth="1"/>
    <col min="14081" max="14081" width="109" customWidth="1"/>
    <col min="14082" max="14082" width="52.7109375" customWidth="1"/>
    <col min="14083" max="14083" width="8.85546875" customWidth="1"/>
    <col min="14337" max="14337" width="109" customWidth="1"/>
    <col min="14338" max="14338" width="52.7109375" customWidth="1"/>
    <col min="14339" max="14339" width="8.85546875" customWidth="1"/>
    <col min="14593" max="14593" width="109" customWidth="1"/>
    <col min="14594" max="14594" width="52.7109375" customWidth="1"/>
    <col min="14595" max="14595" width="8.85546875" customWidth="1"/>
    <col min="14849" max="14849" width="109" customWidth="1"/>
    <col min="14850" max="14850" width="52.7109375" customWidth="1"/>
    <col min="14851" max="14851" width="8.85546875" customWidth="1"/>
    <col min="15105" max="15105" width="109" customWidth="1"/>
    <col min="15106" max="15106" width="52.7109375" customWidth="1"/>
    <col min="15107" max="15107" width="8.85546875" customWidth="1"/>
    <col min="15361" max="15361" width="109" customWidth="1"/>
    <col min="15362" max="15362" width="52.7109375" customWidth="1"/>
    <col min="15363" max="15363" width="8.85546875" customWidth="1"/>
    <col min="15617" max="15617" width="109" customWidth="1"/>
    <col min="15618" max="15618" width="52.7109375" customWidth="1"/>
    <col min="15619" max="15619" width="8.85546875" customWidth="1"/>
    <col min="15873" max="15873" width="109" customWidth="1"/>
    <col min="15874" max="15874" width="52.7109375" customWidth="1"/>
    <col min="15875" max="15875" width="8.85546875" customWidth="1"/>
    <col min="16129" max="16129" width="109" customWidth="1"/>
    <col min="16130" max="16130" width="52.7109375" customWidth="1"/>
    <col min="16131" max="16131" width="8.85546875" customWidth="1"/>
  </cols>
  <sheetData>
    <row r="4" spans="1:2" ht="13.5" thickBot="1" x14ac:dyDescent="0.25"/>
    <row r="5" spans="1:2" ht="37.5" x14ac:dyDescent="0.3">
      <c r="A5" s="90" t="s">
        <v>77</v>
      </c>
      <c r="B5" s="91"/>
    </row>
    <row r="6" spans="1:2" x14ac:dyDescent="0.2">
      <c r="A6" s="92"/>
    </row>
    <row r="8" spans="1:2" ht="45" x14ac:dyDescent="0.25">
      <c r="A8" s="102" t="s">
        <v>79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zoomScaleNormal="100" workbookViewId="0">
      <selection activeCell="B3" sqref="B3"/>
    </sheetView>
  </sheetViews>
  <sheetFormatPr defaultColWidth="9.140625" defaultRowHeight="12.75" x14ac:dyDescent="0.2"/>
  <cols>
    <col min="1" max="1" width="20.85546875" customWidth="1"/>
    <col min="2" max="2" width="85.28515625" customWidth="1"/>
  </cols>
  <sheetData>
    <row r="1" spans="1:9" ht="15" x14ac:dyDescent="0.2">
      <c r="A1" s="108" t="s">
        <v>20</v>
      </c>
      <c r="B1" s="108"/>
    </row>
    <row r="2" spans="1:9" ht="30" x14ac:dyDescent="0.25">
      <c r="A2" s="104" t="s">
        <v>18</v>
      </c>
      <c r="B2" s="4" t="s">
        <v>78</v>
      </c>
    </row>
    <row r="3" spans="1:9" ht="75" x14ac:dyDescent="0.25">
      <c r="A3" s="104"/>
      <c r="B3" s="4" t="s">
        <v>73</v>
      </c>
      <c r="C3" s="1"/>
      <c r="D3" s="1"/>
      <c r="E3" s="1"/>
      <c r="F3" s="1"/>
      <c r="G3" s="1"/>
      <c r="H3" s="1"/>
      <c r="I3" s="1"/>
    </row>
    <row r="4" spans="1:9" x14ac:dyDescent="0.2">
      <c r="A4" s="82"/>
      <c r="B4" s="82"/>
      <c r="C4" s="1"/>
      <c r="D4" s="1"/>
      <c r="E4" s="1"/>
      <c r="F4" s="1"/>
      <c r="G4" s="1"/>
      <c r="H4" s="1"/>
      <c r="I4" s="1"/>
    </row>
    <row r="5" spans="1:9" ht="30" x14ac:dyDescent="0.25">
      <c r="A5" s="105" t="s">
        <v>19</v>
      </c>
      <c r="B5" s="4" t="s">
        <v>60</v>
      </c>
      <c r="C5" s="1"/>
      <c r="D5" s="1"/>
      <c r="E5" s="1"/>
      <c r="F5" s="1"/>
      <c r="G5" s="1"/>
      <c r="H5" s="1"/>
      <c r="I5" s="1"/>
    </row>
    <row r="6" spans="1:9" ht="15" x14ac:dyDescent="0.25">
      <c r="A6" s="106"/>
      <c r="B6" s="4" t="s">
        <v>61</v>
      </c>
      <c r="C6" s="1"/>
      <c r="D6" s="1"/>
      <c r="E6" s="1"/>
      <c r="F6" s="1"/>
      <c r="G6" s="1"/>
      <c r="H6" s="1"/>
      <c r="I6" s="1"/>
    </row>
    <row r="7" spans="1:9" ht="30" x14ac:dyDescent="0.25">
      <c r="A7" s="107"/>
      <c r="B7" s="4" t="s">
        <v>62</v>
      </c>
      <c r="C7" s="1"/>
      <c r="D7" s="1"/>
      <c r="E7" s="1"/>
      <c r="F7" s="1"/>
      <c r="G7" s="1"/>
      <c r="H7" s="1"/>
      <c r="I7" s="1"/>
    </row>
    <row r="8" spans="1:9" x14ac:dyDescent="0.2">
      <c r="A8" s="68"/>
      <c r="B8" s="68"/>
      <c r="C8" s="1"/>
      <c r="D8" s="1"/>
      <c r="E8" s="1"/>
      <c r="F8" s="1"/>
      <c r="G8" s="1"/>
      <c r="H8" s="1"/>
      <c r="I8" s="1"/>
    </row>
    <row r="9" spans="1:9" ht="30" x14ac:dyDescent="0.25">
      <c r="A9" s="104" t="s">
        <v>21</v>
      </c>
      <c r="B9" s="4" t="s">
        <v>63</v>
      </c>
      <c r="C9" s="1"/>
      <c r="D9" s="1"/>
      <c r="E9" s="1"/>
      <c r="F9" s="1"/>
      <c r="G9" s="1"/>
      <c r="H9" s="1"/>
      <c r="I9" s="1"/>
    </row>
    <row r="10" spans="1:9" ht="60" x14ac:dyDescent="0.25">
      <c r="A10" s="104"/>
      <c r="B10" s="4" t="s">
        <v>26</v>
      </c>
      <c r="C10" s="1"/>
      <c r="D10" s="1"/>
      <c r="E10" s="1"/>
      <c r="F10" s="1"/>
      <c r="G10" s="1"/>
      <c r="H10" s="1"/>
      <c r="I10" s="1"/>
    </row>
    <row r="11" spans="1:9" x14ac:dyDescent="0.2">
      <c r="A11" s="68"/>
      <c r="B11" s="68"/>
      <c r="C11" s="1"/>
      <c r="D11" s="1"/>
      <c r="E11" s="1"/>
      <c r="F11" s="1"/>
      <c r="G11" s="1"/>
      <c r="H11" s="1"/>
      <c r="I11" s="1"/>
    </row>
    <row r="12" spans="1:9" ht="30" x14ac:dyDescent="0.25">
      <c r="A12" s="104" t="s">
        <v>22</v>
      </c>
      <c r="B12" s="4" t="s">
        <v>64</v>
      </c>
    </row>
    <row r="13" spans="1:9" ht="30" x14ac:dyDescent="0.25">
      <c r="A13" s="104"/>
      <c r="B13" s="4" t="s">
        <v>65</v>
      </c>
      <c r="C13" s="2"/>
      <c r="D13" s="2"/>
      <c r="E13" s="2"/>
      <c r="F13" s="2"/>
      <c r="G13" s="2"/>
      <c r="H13" s="2"/>
      <c r="I13" s="2"/>
    </row>
    <row r="14" spans="1:9" x14ac:dyDescent="0.2">
      <c r="A14" s="68"/>
      <c r="B14" s="68"/>
      <c r="C14" s="2"/>
      <c r="D14" s="2"/>
      <c r="E14" s="2"/>
      <c r="F14" s="2"/>
      <c r="G14" s="2"/>
      <c r="H14" s="2"/>
      <c r="I14" s="2"/>
    </row>
    <row r="15" spans="1:9" x14ac:dyDescent="0.2">
      <c r="C15" s="2"/>
      <c r="D15" s="2"/>
      <c r="E15" s="2"/>
      <c r="F15" s="2"/>
      <c r="G15" s="2"/>
      <c r="H15" s="2"/>
      <c r="I15" s="2"/>
    </row>
    <row r="16" spans="1:9" x14ac:dyDescent="0.2">
      <c r="C16" s="2"/>
      <c r="D16" s="2"/>
      <c r="E16" s="2"/>
      <c r="F16" s="2"/>
      <c r="G16" s="2"/>
      <c r="H16" s="2"/>
      <c r="I16" s="2"/>
    </row>
    <row r="17" spans="3:9" x14ac:dyDescent="0.2">
      <c r="C17" s="2"/>
      <c r="D17" s="2"/>
      <c r="E17" s="2"/>
      <c r="F17" s="2"/>
      <c r="G17" s="2"/>
      <c r="H17" s="2"/>
      <c r="I17" s="2"/>
    </row>
  </sheetData>
  <mergeCells count="5">
    <mergeCell ref="A9:A10"/>
    <mergeCell ref="A12:A13"/>
    <mergeCell ref="A5:A7"/>
    <mergeCell ref="A2:A3"/>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1"/>
  <sheetViews>
    <sheetView tabSelected="1" zoomScale="145" zoomScaleNormal="145" workbookViewId="0">
      <selection activeCell="F17" sqref="F17"/>
    </sheetView>
  </sheetViews>
  <sheetFormatPr defaultColWidth="9.140625" defaultRowHeight="12.75" outlineLevelRow="1" x14ac:dyDescent="0.2"/>
  <cols>
    <col min="1" max="1" width="24.28515625" style="14" bestFit="1" customWidth="1"/>
    <col min="2" max="2" width="25.28515625" style="14" bestFit="1" customWidth="1"/>
    <col min="3" max="3" width="37" style="14" customWidth="1"/>
    <col min="4" max="4" width="23.7109375" style="14" customWidth="1"/>
    <col min="5" max="5" width="13" style="14" bestFit="1" customWidth="1"/>
    <col min="6" max="6" width="41.42578125" style="14" customWidth="1"/>
    <col min="7" max="7" width="5.7109375" style="14" customWidth="1"/>
    <col min="8" max="8" width="3.42578125" style="14" customWidth="1"/>
    <col min="9" max="16384" width="9.140625" style="14"/>
  </cols>
  <sheetData>
    <row r="1" spans="1:8" ht="21" thickBot="1" x14ac:dyDescent="0.25">
      <c r="A1" s="143" t="s">
        <v>27</v>
      </c>
      <c r="B1" s="144"/>
      <c r="C1" s="144"/>
      <c r="D1" s="145"/>
      <c r="E1" s="66"/>
      <c r="F1" s="62"/>
      <c r="G1" s="62"/>
    </row>
    <row r="2" spans="1:8" x14ac:dyDescent="0.2">
      <c r="A2" s="112" t="s">
        <v>74</v>
      </c>
      <c r="B2" s="113"/>
      <c r="C2" s="113"/>
      <c r="D2" s="114"/>
      <c r="E2" s="16"/>
      <c r="F2" s="16"/>
      <c r="G2" s="16"/>
    </row>
    <row r="3" spans="1:8" ht="13.5" thickBot="1" x14ac:dyDescent="0.25">
      <c r="A3" s="115"/>
      <c r="B3" s="116"/>
      <c r="C3" s="116"/>
      <c r="D3" s="117"/>
      <c r="E3" s="65"/>
      <c r="F3" s="65"/>
      <c r="G3" s="65"/>
    </row>
    <row r="4" spans="1:8" ht="13.5" thickBot="1" x14ac:dyDescent="0.25">
      <c r="A4" s="111"/>
      <c r="B4" s="111"/>
      <c r="C4" s="111"/>
      <c r="D4" s="111"/>
      <c r="E4" s="15"/>
      <c r="F4" s="15"/>
      <c r="G4" s="15"/>
    </row>
    <row r="5" spans="1:8" ht="15.75" thickBot="1" x14ac:dyDescent="0.25">
      <c r="A5" s="155" t="s">
        <v>55</v>
      </c>
      <c r="B5" s="156"/>
      <c r="C5" s="156"/>
      <c r="D5" s="157"/>
      <c r="E5" s="15"/>
      <c r="F5" s="62"/>
      <c r="G5" s="62"/>
    </row>
    <row r="6" spans="1:8" x14ac:dyDescent="0.2">
      <c r="A6" s="122" t="s">
        <v>54</v>
      </c>
      <c r="B6" s="130" t="s">
        <v>29</v>
      </c>
      <c r="C6" s="131"/>
      <c r="D6" s="84"/>
      <c r="E6" s="15"/>
      <c r="F6" s="3"/>
      <c r="G6" s="3"/>
      <c r="H6" s="63"/>
    </row>
    <row r="7" spans="1:8" x14ac:dyDescent="0.2">
      <c r="A7" s="123"/>
      <c r="B7" s="110" t="s">
        <v>25</v>
      </c>
      <c r="C7" s="146"/>
      <c r="D7" s="76"/>
      <c r="E7" s="15"/>
      <c r="F7" s="3"/>
      <c r="G7" s="3"/>
      <c r="H7" s="63"/>
    </row>
    <row r="8" spans="1:8" x14ac:dyDescent="0.2">
      <c r="A8" s="123"/>
      <c r="B8" s="110" t="s">
        <v>24</v>
      </c>
      <c r="C8" s="146"/>
      <c r="D8" s="76"/>
      <c r="E8" s="15"/>
      <c r="F8" s="3"/>
      <c r="G8" s="3"/>
      <c r="H8" s="63"/>
    </row>
    <row r="9" spans="1:8" x14ac:dyDescent="0.2">
      <c r="A9" s="123"/>
      <c r="B9" s="109" t="s">
        <v>75</v>
      </c>
      <c r="C9" s="110"/>
      <c r="D9" s="76">
        <v>0</v>
      </c>
      <c r="E9" s="15"/>
      <c r="F9" s="3"/>
      <c r="G9" s="3"/>
      <c r="H9" s="63"/>
    </row>
    <row r="10" spans="1:8" x14ac:dyDescent="0.2">
      <c r="A10" s="123"/>
      <c r="B10" s="109" t="s">
        <v>76</v>
      </c>
      <c r="C10" s="110"/>
      <c r="D10" s="76">
        <v>0</v>
      </c>
      <c r="E10" s="15"/>
      <c r="F10" s="3"/>
      <c r="G10" s="3"/>
      <c r="H10" s="63"/>
    </row>
    <row r="11" spans="1:8" x14ac:dyDescent="0.2">
      <c r="A11" s="123"/>
      <c r="B11" s="110" t="s">
        <v>2</v>
      </c>
      <c r="C11" s="146"/>
      <c r="D11" s="77"/>
      <c r="E11" s="15"/>
      <c r="F11" s="15"/>
      <c r="G11" s="15"/>
      <c r="H11" s="63"/>
    </row>
    <row r="12" spans="1:8" x14ac:dyDescent="0.2">
      <c r="A12" s="123"/>
      <c r="B12" s="110" t="s">
        <v>23</v>
      </c>
      <c r="C12" s="146"/>
      <c r="D12" s="10">
        <v>60</v>
      </c>
      <c r="E12" s="15"/>
      <c r="F12" s="15"/>
      <c r="G12" s="15"/>
      <c r="H12" s="63"/>
    </row>
    <row r="13" spans="1:8" x14ac:dyDescent="0.2">
      <c r="A13" s="123"/>
      <c r="B13" s="110" t="s">
        <v>66</v>
      </c>
      <c r="C13" s="146"/>
      <c r="D13" s="10">
        <v>240</v>
      </c>
      <c r="E13" s="15"/>
      <c r="F13" s="83"/>
      <c r="G13" s="15"/>
      <c r="H13" s="63"/>
    </row>
    <row r="14" spans="1:8" x14ac:dyDescent="0.2">
      <c r="A14" s="123"/>
      <c r="B14" s="110" t="s">
        <v>1</v>
      </c>
      <c r="C14" s="146"/>
      <c r="D14" s="10">
        <v>0</v>
      </c>
      <c r="E14" s="15"/>
      <c r="F14" s="15"/>
      <c r="G14" s="15"/>
    </row>
    <row r="15" spans="1:8" x14ac:dyDescent="0.2">
      <c r="A15" s="123"/>
      <c r="B15" s="110" t="s">
        <v>0</v>
      </c>
      <c r="C15" s="146"/>
      <c r="D15" s="11">
        <v>0</v>
      </c>
      <c r="E15" s="15"/>
      <c r="F15" s="17"/>
      <c r="G15" s="17"/>
    </row>
    <row r="16" spans="1:8" x14ac:dyDescent="0.2">
      <c r="A16" s="123"/>
      <c r="B16" s="110" t="s">
        <v>59</v>
      </c>
      <c r="C16" s="146"/>
      <c r="D16" s="80" t="s">
        <v>70</v>
      </c>
      <c r="E16" s="15"/>
      <c r="F16" s="15"/>
      <c r="G16" s="15"/>
    </row>
    <row r="17" spans="1:8" ht="13.5" thickBot="1" x14ac:dyDescent="0.25">
      <c r="A17" s="123"/>
      <c r="B17" s="147" t="s">
        <v>28</v>
      </c>
      <c r="C17" s="148"/>
      <c r="D17" s="85">
        <v>0</v>
      </c>
      <c r="E17" s="16"/>
      <c r="F17" s="5"/>
      <c r="G17" s="15"/>
      <c r="H17" s="64"/>
    </row>
    <row r="18" spans="1:8" ht="13.5" thickBot="1" x14ac:dyDescent="0.25">
      <c r="A18" s="124"/>
      <c r="B18" s="125"/>
      <c r="C18" s="125"/>
      <c r="D18" s="126"/>
      <c r="E18" s="16"/>
      <c r="F18" s="5"/>
      <c r="G18" s="15"/>
      <c r="H18" s="64"/>
    </row>
    <row r="19" spans="1:8" ht="15.75" thickBot="1" x14ac:dyDescent="0.3">
      <c r="A19" s="149" t="s">
        <v>52</v>
      </c>
      <c r="B19" s="150"/>
      <c r="C19" s="150"/>
      <c r="D19" s="151"/>
      <c r="E19" s="16"/>
      <c r="F19" s="5"/>
      <c r="G19" s="15"/>
      <c r="H19" s="64"/>
    </row>
    <row r="20" spans="1:8" ht="13.5" thickBot="1" x14ac:dyDescent="0.25">
      <c r="A20" s="152" t="s">
        <v>53</v>
      </c>
      <c r="B20" s="111"/>
      <c r="C20" s="111"/>
      <c r="D20" s="153"/>
      <c r="E20" s="16"/>
      <c r="F20" s="5"/>
      <c r="G20" s="15"/>
      <c r="H20" s="64"/>
    </row>
    <row r="21" spans="1:8" x14ac:dyDescent="0.2">
      <c r="A21" s="122" t="s">
        <v>9</v>
      </c>
      <c r="B21" s="86" t="s">
        <v>29</v>
      </c>
      <c r="C21" s="87"/>
      <c r="D21" s="78">
        <f>ROUND(D6*(1+$D$15)^$D$14,0)</f>
        <v>0</v>
      </c>
      <c r="E21" s="16"/>
      <c r="F21" s="5"/>
      <c r="G21" s="15"/>
      <c r="H21" s="64"/>
    </row>
    <row r="22" spans="1:8" x14ac:dyDescent="0.2">
      <c r="A22" s="133"/>
      <c r="B22" s="154" t="s">
        <v>25</v>
      </c>
      <c r="C22" s="146"/>
      <c r="D22" s="76">
        <f>ROUND(D7*(1+$D$15)^$D$14,0)</f>
        <v>0</v>
      </c>
      <c r="E22" s="16"/>
      <c r="F22" s="5"/>
      <c r="G22" s="15"/>
      <c r="H22" s="64"/>
    </row>
    <row r="23" spans="1:8" ht="13.5" thickBot="1" x14ac:dyDescent="0.25">
      <c r="A23" s="134"/>
      <c r="B23" s="120" t="s">
        <v>24</v>
      </c>
      <c r="C23" s="121"/>
      <c r="D23" s="88">
        <f>ROUND(D8*(1+$D$15)^$D$14,0)</f>
        <v>0</v>
      </c>
      <c r="E23" s="16"/>
      <c r="F23" s="5"/>
      <c r="G23" s="15"/>
      <c r="H23" s="64"/>
    </row>
    <row r="24" spans="1:8" ht="13.5" thickBot="1" x14ac:dyDescent="0.25">
      <c r="A24" s="127"/>
      <c r="B24" s="128"/>
      <c r="C24" s="128"/>
      <c r="D24" s="129"/>
      <c r="E24" s="16"/>
      <c r="F24" s="5"/>
      <c r="G24" s="15"/>
      <c r="H24" s="64"/>
    </row>
    <row r="25" spans="1:8" outlineLevel="1" x14ac:dyDescent="0.2">
      <c r="A25" s="132" t="s">
        <v>30</v>
      </c>
      <c r="B25" s="141" t="s">
        <v>34</v>
      </c>
      <c r="C25" s="142"/>
      <c r="D25" s="78">
        <v>0</v>
      </c>
      <c r="E25" s="16"/>
      <c r="F25" s="15"/>
      <c r="G25" s="15"/>
      <c r="H25" s="64"/>
    </row>
    <row r="26" spans="1:8" outlineLevel="1" x14ac:dyDescent="0.2">
      <c r="A26" s="133"/>
      <c r="B26" s="137" t="s">
        <v>17</v>
      </c>
      <c r="C26" s="68" t="s">
        <v>58</v>
      </c>
      <c r="D26" s="76">
        <f>ROUND(D23*D11*VLOOKUP(D16,'Data_Do_not_ modify'!A3:G4,4)/1024,0)</f>
        <v>0</v>
      </c>
      <c r="E26" s="16"/>
      <c r="F26" s="17"/>
      <c r="G26" s="17"/>
    </row>
    <row r="27" spans="1:8" outlineLevel="1" x14ac:dyDescent="0.2">
      <c r="A27" s="133"/>
      <c r="B27" s="138"/>
      <c r="C27" s="71" t="s">
        <v>31</v>
      </c>
      <c r="D27" s="79">
        <f>SUM(D26:D26)</f>
        <v>0</v>
      </c>
      <c r="E27" s="6"/>
      <c r="F27" s="17"/>
      <c r="G27" s="17"/>
    </row>
    <row r="28" spans="1:8" outlineLevel="1" x14ac:dyDescent="0.2">
      <c r="A28" s="133"/>
      <c r="B28" s="139" t="s">
        <v>67</v>
      </c>
      <c r="C28" s="68" t="s">
        <v>56</v>
      </c>
      <c r="D28" s="76">
        <f>ROUND(D21*VLOOKUP(D16,'Data_Do_not_ modify'!A3:G4,7)/1024,0)</f>
        <v>0</v>
      </c>
      <c r="E28" s="16"/>
      <c r="F28" s="96"/>
      <c r="G28" s="15"/>
      <c r="H28" s="64"/>
    </row>
    <row r="29" spans="1:8" outlineLevel="1" x14ac:dyDescent="0.2">
      <c r="A29" s="133"/>
      <c r="B29" s="139"/>
      <c r="C29" s="68" t="s">
        <v>57</v>
      </c>
      <c r="D29" s="76">
        <f>ROUND(D22*VLOOKUP(D16,'Data_Do_not_ modify'!A3:G4,6)/1024,0)</f>
        <v>0</v>
      </c>
      <c r="E29" s="16"/>
      <c r="F29" s="15"/>
      <c r="G29" s="15"/>
      <c r="H29" s="64"/>
    </row>
    <row r="30" spans="1:8" outlineLevel="1" x14ac:dyDescent="0.2">
      <c r="A30" s="133"/>
      <c r="B30" s="139"/>
      <c r="C30" s="71" t="s">
        <v>31</v>
      </c>
      <c r="D30" s="79">
        <f>SUM(D28:D29)</f>
        <v>0</v>
      </c>
      <c r="E30" s="7"/>
      <c r="F30" s="15"/>
      <c r="G30" s="15"/>
    </row>
    <row r="31" spans="1:8" ht="13.5" thickBot="1" x14ac:dyDescent="0.25">
      <c r="A31" s="134"/>
      <c r="B31" s="140" t="str">
        <f>CONCATENATE("TOTAL (",IF((D31&gt;1),"GB","MB"),")")</f>
        <v>TOTAL (GB)</v>
      </c>
      <c r="C31" s="136"/>
      <c r="D31" s="73" t="str">
        <f>IF(E31&gt;1024,E31/1024,CEILING(E31,1)&amp;" MB")</f>
        <v>0 MB</v>
      </c>
      <c r="E31" s="103">
        <f>SUM(IF(D17&gt;0,SUM(D17+D27+D30),SUM(D25+D27+D30)),(D10*0.2)+(D9*0.1))</f>
        <v>0</v>
      </c>
      <c r="F31" s="15"/>
      <c r="G31" s="15"/>
    </row>
    <row r="32" spans="1:8" ht="13.5" thickBot="1" x14ac:dyDescent="0.25">
      <c r="A32" s="127"/>
      <c r="B32" s="128"/>
      <c r="C32" s="128"/>
      <c r="D32" s="129"/>
      <c r="E32" s="6"/>
      <c r="F32" s="15"/>
      <c r="G32" s="15"/>
    </row>
    <row r="33" spans="1:7" outlineLevel="1" x14ac:dyDescent="0.2">
      <c r="A33" s="132" t="s">
        <v>37</v>
      </c>
      <c r="B33" s="118" t="s">
        <v>17</v>
      </c>
      <c r="C33" s="69" t="s">
        <v>33</v>
      </c>
      <c r="D33" s="67">
        <f>IFERROR(+(D23*VLOOKUP(D16,'Data_Do_not_ modify'!A8:G9,3)/(D13*0.75))*(VLOOKUP(D16,'Data_Do_not_ modify'!A8:G9,2)/D12),0)</f>
        <v>0</v>
      </c>
      <c r="E33" s="15"/>
      <c r="F33" s="15"/>
      <c r="G33" s="15"/>
    </row>
    <row r="34" spans="1:7" outlineLevel="1" x14ac:dyDescent="0.2">
      <c r="A34" s="133"/>
      <c r="B34" s="119"/>
      <c r="C34" s="70" t="s">
        <v>58</v>
      </c>
      <c r="D34" s="11">
        <f>IFERROR(+(D23*D11*VLOOKUP(D$16,'Data_Do_not_ modify'!A$8:G$9,4)/(D$13*0.75))*(VLOOKUP(D$16,'Data_Do_not_ modify'!A$8:G$9,2)/D$12),0)</f>
        <v>0</v>
      </c>
      <c r="E34" s="15"/>
    </row>
    <row r="35" spans="1:7" outlineLevel="1" x14ac:dyDescent="0.2">
      <c r="A35" s="133"/>
      <c r="B35" s="119"/>
      <c r="C35" s="71" t="s">
        <v>35</v>
      </c>
      <c r="D35" s="74">
        <f>SUM(D33:D34)</f>
        <v>0</v>
      </c>
      <c r="E35" s="8"/>
      <c r="F35" s="15"/>
      <c r="G35" s="15"/>
    </row>
    <row r="36" spans="1:7" outlineLevel="1" x14ac:dyDescent="0.2">
      <c r="A36" s="133"/>
      <c r="B36" s="119"/>
      <c r="C36" s="71" t="s">
        <v>36</v>
      </c>
      <c r="D36" s="72">
        <f>IF(D35&gt;0,(ROUND(D35+0.5,0)),0)</f>
        <v>0</v>
      </c>
      <c r="E36" s="9"/>
      <c r="F36" s="15"/>
      <c r="G36" s="15"/>
    </row>
    <row r="37" spans="1:7" outlineLevel="1" x14ac:dyDescent="0.2">
      <c r="A37" s="133"/>
      <c r="B37" s="119" t="s">
        <v>32</v>
      </c>
      <c r="C37" s="68" t="s">
        <v>56</v>
      </c>
      <c r="D37" s="11">
        <f>IFERROR(+(D21*VLOOKUP(D16,'Data_Do_not_ modify'!A8:G9,7)/(D13*0.75))*(VLOOKUP(D16,'Data_Do_not_ modify'!A8:G9,2)/D12),0)</f>
        <v>0</v>
      </c>
      <c r="E37" s="7"/>
      <c r="F37" s="15"/>
      <c r="G37" s="15"/>
    </row>
    <row r="38" spans="1:7" outlineLevel="1" x14ac:dyDescent="0.2">
      <c r="A38" s="133"/>
      <c r="B38" s="119"/>
      <c r="C38" s="68" t="s">
        <v>57</v>
      </c>
      <c r="D38" s="11">
        <f>IFERROR(+(D22*VLOOKUP(D16,'Data_Do_not_ modify'!A8:G9,6)/(D13*0.75))*(VLOOKUP(D16,'Data_Do_not_ modify'!A8:G9,2)/D12),0)</f>
        <v>0</v>
      </c>
      <c r="E38" s="7"/>
    </row>
    <row r="39" spans="1:7" outlineLevel="1" x14ac:dyDescent="0.2">
      <c r="A39" s="133"/>
      <c r="B39" s="119"/>
      <c r="C39" s="71" t="s">
        <v>35</v>
      </c>
      <c r="D39" s="81">
        <f>SUM(D37:D38)</f>
        <v>0</v>
      </c>
      <c r="E39" s="7"/>
    </row>
    <row r="40" spans="1:7" outlineLevel="1" x14ac:dyDescent="0.2">
      <c r="A40" s="133"/>
      <c r="B40" s="119"/>
      <c r="C40" s="71" t="s">
        <v>36</v>
      </c>
      <c r="D40" s="72">
        <f>IF(D39&gt;0,(ROUND(D39+0.5,0)),0)</f>
        <v>0</v>
      </c>
    </row>
    <row r="41" spans="1:7" ht="13.5" thickBot="1" x14ac:dyDescent="0.25">
      <c r="A41" s="134"/>
      <c r="B41" s="135" t="s">
        <v>51</v>
      </c>
      <c r="C41" s="136"/>
      <c r="D41" s="75">
        <f>SUM(IF(D40&gt;D36,D40,D36),(D10*0.00005)+(D9*0.00001))</f>
        <v>0</v>
      </c>
    </row>
  </sheetData>
  <mergeCells count="34">
    <mergeCell ref="A1:D1"/>
    <mergeCell ref="A32:D32"/>
    <mergeCell ref="B7:C7"/>
    <mergeCell ref="B8:C8"/>
    <mergeCell ref="B11:C11"/>
    <mergeCell ref="B12:C12"/>
    <mergeCell ref="B13:C13"/>
    <mergeCell ref="B14:C14"/>
    <mergeCell ref="B15:C15"/>
    <mergeCell ref="B16:C16"/>
    <mergeCell ref="B17:C17"/>
    <mergeCell ref="A19:D19"/>
    <mergeCell ref="A20:D20"/>
    <mergeCell ref="A21:A23"/>
    <mergeCell ref="B22:C22"/>
    <mergeCell ref="A5:D5"/>
    <mergeCell ref="B37:B40"/>
    <mergeCell ref="A33:A41"/>
    <mergeCell ref="B41:C41"/>
    <mergeCell ref="B26:B27"/>
    <mergeCell ref="B28:B30"/>
    <mergeCell ref="B31:C31"/>
    <mergeCell ref="A25:A31"/>
    <mergeCell ref="B25:C25"/>
    <mergeCell ref="B9:C9"/>
    <mergeCell ref="B10:C10"/>
    <mergeCell ref="A4:D4"/>
    <mergeCell ref="A2:D3"/>
    <mergeCell ref="B33:B36"/>
    <mergeCell ref="B23:C23"/>
    <mergeCell ref="A6:A17"/>
    <mergeCell ref="A18:D18"/>
    <mergeCell ref="A24:D24"/>
    <mergeCell ref="B6:C6"/>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'Data_Do_not_ modify'!$A$3</xm:f>
          </x14:formula1>
          <xm:sqref>D16</xm:sqref>
        </x14:dataValidation>
        <x14:dataValidation type="list" allowBlank="1" showInputMessage="1" showErrorMessage="1" promptTitle="Select OS" prompt="Please select OS" xr:uid="{00000000-0002-0000-0200-000001000000}">
          <x14:formula1>
            <xm:f>'Data_Do_not_ modify'!$A3:$A4</xm:f>
          </x14:formula1>
          <xm:sqref>D16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0"/>
  <sheetViews>
    <sheetView zoomScale="90" zoomScaleNormal="90" workbookViewId="0">
      <selection activeCell="G15" sqref="G15"/>
    </sheetView>
  </sheetViews>
  <sheetFormatPr defaultColWidth="9.140625" defaultRowHeight="12" x14ac:dyDescent="0.2"/>
  <cols>
    <col min="1" max="1" width="20" style="18" bestFit="1" customWidth="1"/>
    <col min="2" max="2" width="33" style="18" customWidth="1"/>
    <col min="3" max="3" width="22.42578125" style="49" bestFit="1" customWidth="1"/>
    <col min="4" max="4" width="26.28515625" style="18" bestFit="1" customWidth="1"/>
    <col min="5" max="5" width="15.42578125" style="18" bestFit="1" customWidth="1"/>
    <col min="6" max="6" width="14.28515625" style="18" bestFit="1" customWidth="1"/>
    <col min="7" max="7" width="13.42578125" style="18" bestFit="1" customWidth="1"/>
    <col min="8" max="16384" width="9.140625" style="18"/>
  </cols>
  <sheetData>
    <row r="1" spans="1:7" ht="12.75" thickBot="1" x14ac:dyDescent="0.25">
      <c r="A1" s="158" t="s">
        <v>38</v>
      </c>
      <c r="B1" s="159"/>
      <c r="C1" s="159"/>
      <c r="D1" s="159"/>
      <c r="E1" s="159"/>
      <c r="F1" s="159"/>
      <c r="G1" s="160"/>
    </row>
    <row r="2" spans="1:7" ht="24" x14ac:dyDescent="0.2">
      <c r="A2" s="97" t="s">
        <v>8</v>
      </c>
      <c r="B2" s="98" t="s">
        <v>39</v>
      </c>
      <c r="C2" s="99" t="s">
        <v>46</v>
      </c>
      <c r="D2" s="99" t="s">
        <v>44</v>
      </c>
      <c r="E2" s="100" t="s">
        <v>45</v>
      </c>
      <c r="F2" s="99" t="s">
        <v>41</v>
      </c>
      <c r="G2" s="101" t="s">
        <v>42</v>
      </c>
    </row>
    <row r="3" spans="1:7" x14ac:dyDescent="0.2">
      <c r="A3" s="20" t="s">
        <v>70</v>
      </c>
      <c r="B3" s="21">
        <v>233356</v>
      </c>
      <c r="C3" s="33">
        <v>184.84</v>
      </c>
      <c r="D3" s="22">
        <v>16.21</v>
      </c>
      <c r="E3" s="51">
        <v>2.0533824206166589</v>
      </c>
      <c r="F3" s="23">
        <v>268</v>
      </c>
      <c r="G3" s="60">
        <v>1100.1319018404899</v>
      </c>
    </row>
    <row r="4" spans="1:7" ht="12.75" thickBot="1" x14ac:dyDescent="0.25">
      <c r="A4" s="24" t="s">
        <v>71</v>
      </c>
      <c r="B4" s="25">
        <v>212946</v>
      </c>
      <c r="C4" s="26">
        <v>192.37</v>
      </c>
      <c r="D4" s="27">
        <v>21.29</v>
      </c>
      <c r="E4" s="58">
        <v>2.0533824206166589</v>
      </c>
      <c r="F4" s="28">
        <v>291.75</v>
      </c>
      <c r="G4" s="61">
        <v>1029.1331764705881</v>
      </c>
    </row>
    <row r="5" spans="1:7" ht="12.75" thickBot="1" x14ac:dyDescent="0.25">
      <c r="A5" s="13"/>
      <c r="B5" s="13"/>
      <c r="C5" s="29"/>
      <c r="D5" s="13"/>
      <c r="E5" s="12"/>
    </row>
    <row r="6" spans="1:7" x14ac:dyDescent="0.2">
      <c r="A6" s="161" t="s">
        <v>40</v>
      </c>
      <c r="B6" s="162"/>
      <c r="C6" s="162"/>
      <c r="D6" s="162"/>
      <c r="E6" s="162"/>
      <c r="F6" s="162"/>
      <c r="G6" s="163"/>
    </row>
    <row r="7" spans="1:7" s="32" customFormat="1" ht="24" x14ac:dyDescent="0.2">
      <c r="A7" s="19" t="s">
        <v>7</v>
      </c>
      <c r="B7" s="30" t="s">
        <v>6</v>
      </c>
      <c r="C7" s="30" t="s">
        <v>47</v>
      </c>
      <c r="D7" s="30" t="s">
        <v>44</v>
      </c>
      <c r="E7" s="57" t="s">
        <v>43</v>
      </c>
      <c r="F7" s="57" t="s">
        <v>48</v>
      </c>
      <c r="G7" s="50" t="s">
        <v>49</v>
      </c>
    </row>
    <row r="8" spans="1:7" x14ac:dyDescent="0.2">
      <c r="A8" s="20" t="s">
        <v>70</v>
      </c>
      <c r="B8" s="21">
        <v>29</v>
      </c>
      <c r="C8" s="33">
        <v>0.22</v>
      </c>
      <c r="D8" s="22">
        <v>0.13</v>
      </c>
      <c r="E8" s="54">
        <v>0.05</v>
      </c>
      <c r="F8" s="55">
        <v>0.5</v>
      </c>
      <c r="G8" s="52">
        <v>0.2</v>
      </c>
    </row>
    <row r="9" spans="1:7" ht="12.75" thickBot="1" x14ac:dyDescent="0.25">
      <c r="A9" s="24" t="s">
        <v>71</v>
      </c>
      <c r="B9" s="25">
        <v>29</v>
      </c>
      <c r="C9" s="34">
        <v>0.08</v>
      </c>
      <c r="D9" s="27">
        <v>7.0000000000000007E-2</v>
      </c>
      <c r="E9" s="59">
        <v>7.0000000000000007E-2</v>
      </c>
      <c r="F9" s="56">
        <v>0.7</v>
      </c>
      <c r="G9" s="53">
        <v>0.4</v>
      </c>
    </row>
    <row r="10" spans="1:7" ht="12.75" thickBot="1" x14ac:dyDescent="0.25">
      <c r="A10" s="13"/>
      <c r="B10" s="13"/>
      <c r="C10" s="29"/>
      <c r="D10" s="12"/>
    </row>
    <row r="11" spans="1:7" x14ac:dyDescent="0.2">
      <c r="A11" s="161" t="s">
        <v>11</v>
      </c>
      <c r="B11" s="162"/>
      <c r="C11" s="162"/>
      <c r="D11" s="163"/>
      <c r="F11" s="161" t="s">
        <v>50</v>
      </c>
      <c r="G11" s="163"/>
    </row>
    <row r="12" spans="1:7" x14ac:dyDescent="0.2">
      <c r="A12" s="19" t="s">
        <v>8</v>
      </c>
      <c r="B12" s="35" t="s">
        <v>10</v>
      </c>
      <c r="C12" s="36" t="s">
        <v>14</v>
      </c>
      <c r="D12" s="37" t="s">
        <v>15</v>
      </c>
      <c r="F12" s="19" t="s">
        <v>5</v>
      </c>
      <c r="G12" s="31" t="s">
        <v>4</v>
      </c>
    </row>
    <row r="13" spans="1:7" ht="24" x14ac:dyDescent="0.2">
      <c r="A13" s="93" t="s">
        <v>70</v>
      </c>
      <c r="B13" s="38" t="s">
        <v>68</v>
      </c>
      <c r="C13" s="36" t="s">
        <v>16</v>
      </c>
      <c r="D13" s="39">
        <v>4</v>
      </c>
      <c r="F13" s="45" t="s">
        <v>13</v>
      </c>
      <c r="G13" s="46" t="s">
        <v>72</v>
      </c>
    </row>
    <row r="14" spans="1:7" ht="24.75" thickBot="1" x14ac:dyDescent="0.25">
      <c r="A14" s="95" t="s">
        <v>71</v>
      </c>
      <c r="B14" s="40" t="s">
        <v>69</v>
      </c>
      <c r="C14" s="41" t="s">
        <v>16</v>
      </c>
      <c r="D14" s="42">
        <v>4</v>
      </c>
      <c r="F14" s="45" t="s">
        <v>3</v>
      </c>
      <c r="G14" s="46"/>
    </row>
    <row r="15" spans="1:7" ht="12.75" thickBot="1" x14ac:dyDescent="0.25">
      <c r="E15" s="12"/>
      <c r="F15" s="47" t="s">
        <v>12</v>
      </c>
      <c r="G15" s="48" t="s">
        <v>72</v>
      </c>
    </row>
    <row r="16" spans="1:7" x14ac:dyDescent="0.2">
      <c r="C16" s="18"/>
    </row>
    <row r="17" spans="1:5" x14ac:dyDescent="0.2">
      <c r="C17" s="18"/>
    </row>
    <row r="18" spans="1:5" x14ac:dyDescent="0.2">
      <c r="A18" s="43"/>
      <c r="B18" s="43"/>
      <c r="C18" s="44"/>
      <c r="D18" s="43"/>
    </row>
    <row r="19" spans="1:5" x14ac:dyDescent="0.2">
      <c r="A19" s="43"/>
      <c r="B19" s="43"/>
      <c r="C19" s="44"/>
      <c r="D19" s="43"/>
    </row>
    <row r="20" spans="1:5" ht="12.75" x14ac:dyDescent="0.2">
      <c r="A20" s="94"/>
      <c r="B20" s="164"/>
      <c r="C20" s="165"/>
      <c r="D20" s="165"/>
      <c r="E20" s="165"/>
    </row>
  </sheetData>
  <sheetProtection sheet="1" objects="1" scenarios="1"/>
  <mergeCells count="5">
    <mergeCell ref="A1:G1"/>
    <mergeCell ref="A6:G6"/>
    <mergeCell ref="F11:G11"/>
    <mergeCell ref="B20:E20"/>
    <mergeCell ref="A11:D11"/>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44F1A14F116D47A1A5146B7371AC6B" ma:contentTypeVersion="2" ma:contentTypeDescription="Create a new document." ma:contentTypeScope="" ma:versionID="6fb3a4bc4420f665ed5df097ed982076">
  <xsd:schema xmlns:xsd="http://www.w3.org/2001/XMLSchema" xmlns:xs="http://www.w3.org/2001/XMLSchema" xmlns:p="http://schemas.microsoft.com/office/2006/metadata/properties" xmlns:ns2="c6cf6f63-9901-4474-b80d-6ba11d839829" targetNamespace="http://schemas.microsoft.com/office/2006/metadata/properties" ma:root="true" ma:fieldsID="3942f08911748fb80fc346ca72f361dd" ns2:_="">
    <xsd:import namespace="c6cf6f63-9901-4474-b80d-6ba11d83982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cf6f63-9901-4474-b80d-6ba11d8398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C42CFB-CFC2-4448-91BE-8DF7BAF632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cf6f63-9901-4474-b80d-6ba11d8398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9BC82F6-7249-45EA-A607-3F68348E95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A76909A-EC19-4643-BADB-3F271A7DE2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Document Front Page</vt:lpstr>
      <vt:lpstr>Notes</vt:lpstr>
      <vt:lpstr>Quick Sizing</vt:lpstr>
      <vt:lpstr>Data_Do_not_ modify</vt:lpstr>
      <vt:lpstr>OS</vt:lpstr>
    </vt:vector>
  </TitlesOfParts>
  <Company>EMC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9.2 IP Sizing and Comparison Sheet - Hard Code Freeze</dc:title>
  <dc:creator>Gala Brodsky</dc:creator>
  <cp:lastModifiedBy>Samarth Sortur</cp:lastModifiedBy>
  <cp:lastPrinted>2012-11-08T18:00:30Z</cp:lastPrinted>
  <dcterms:created xsi:type="dcterms:W3CDTF">2010-08-20T17:58:22Z</dcterms:created>
  <dcterms:modified xsi:type="dcterms:W3CDTF">2024-09-03T06:30:30Z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0x0101004B44F1A14F116D47A1A5146B7371AC6B</vt:lpwstr>
  </property>
</Properties>
</file>